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autoCompressPictures="0"/>
  <bookViews>
    <workbookView xWindow="0" yWindow="0" windowWidth="25600" windowHeight="17480" tabRatio="500" activeTab="1"/>
  </bookViews>
  <sheets>
    <sheet name="Sheet1" sheetId="2" r:id="rId1"/>
    <sheet name="obj of interest" sheetId="3" r:id="rId2"/>
  </sheets>
  <definedNames>
    <definedName name="bigG">4*PI()*PI()</definedName>
    <definedName name="bigG_mks">0.0000000000667</definedName>
    <definedName name="MEarth">6E+24</definedName>
    <definedName name="Mearth_to_Msun">6E+24/2E+30</definedName>
    <definedName name="MJup_to_Mearth">318</definedName>
    <definedName name="Msun_to_kg">2E+30</definedName>
    <definedName name="Qs">1000000</definedName>
    <definedName name="REarth">6400000</definedName>
    <definedName name="Rogers_Rp_limit">1.6</definedName>
    <definedName name="Rsun_to_AU">0.005</definedName>
    <definedName name="Rsun_to_m">695500000</definedName>
    <definedName name="Weiss_dens_fac_1">2.43</definedName>
    <definedName name="Weiss_dens_fac_2">3.39</definedName>
    <definedName name="Weiss_mass_fac">2.69</definedName>
    <definedName name="Weiss_Mp_exp">0.93</definedName>
    <definedName name="Weiss_Mp_fac">2.69</definedName>
    <definedName name="Weiss_Rp_limit_1">1.5</definedName>
    <definedName name="Weiss_Rp_limit_2">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56" i="3" l="1"/>
  <c r="V256" i="3"/>
  <c r="O256" i="3"/>
  <c r="H256" i="3"/>
  <c r="W256" i="3"/>
  <c r="U256" i="3"/>
  <c r="E256" i="3"/>
  <c r="P255" i="3"/>
  <c r="V255" i="3"/>
  <c r="O255" i="3"/>
  <c r="H255" i="3"/>
  <c r="W255" i="3"/>
  <c r="U255" i="3"/>
  <c r="E255" i="3"/>
  <c r="P254" i="3"/>
  <c r="U254" i="3"/>
  <c r="V254" i="3"/>
  <c r="O254" i="3"/>
  <c r="H254" i="3"/>
  <c r="W254" i="3"/>
  <c r="E254" i="3"/>
  <c r="P253" i="3"/>
  <c r="U253" i="3"/>
  <c r="V253" i="3"/>
  <c r="O253" i="3"/>
  <c r="H253" i="3"/>
  <c r="W253" i="3"/>
  <c r="E253" i="3"/>
  <c r="O252" i="3"/>
  <c r="P252" i="3"/>
  <c r="U252" i="3"/>
  <c r="V252" i="3"/>
  <c r="H252" i="3"/>
  <c r="W252" i="3"/>
  <c r="E252" i="3"/>
  <c r="O251" i="3"/>
  <c r="P251" i="3"/>
  <c r="U251" i="3"/>
  <c r="V251" i="3"/>
  <c r="H251" i="3"/>
  <c r="W251" i="3"/>
  <c r="E251" i="3"/>
  <c r="O250" i="3"/>
  <c r="P250" i="3"/>
  <c r="U250" i="3"/>
  <c r="V250" i="3"/>
  <c r="H250" i="3"/>
  <c r="W250" i="3"/>
  <c r="E250" i="3"/>
  <c r="P249" i="3"/>
  <c r="U249" i="3"/>
  <c r="V249" i="3"/>
  <c r="O249" i="3"/>
  <c r="H249" i="3"/>
  <c r="W249" i="3"/>
  <c r="E249" i="3"/>
  <c r="P248" i="3"/>
  <c r="U248" i="3"/>
  <c r="V248" i="3"/>
  <c r="O248" i="3"/>
  <c r="H248" i="3"/>
  <c r="W248" i="3"/>
  <c r="E248" i="3"/>
  <c r="P247" i="3"/>
  <c r="U247" i="3"/>
  <c r="V247" i="3"/>
  <c r="O247" i="3"/>
  <c r="H247" i="3"/>
  <c r="W247" i="3"/>
  <c r="E247" i="3"/>
  <c r="P246" i="3"/>
  <c r="U246" i="3"/>
  <c r="V246" i="3"/>
  <c r="O246" i="3"/>
  <c r="H246" i="3"/>
  <c r="W246" i="3"/>
  <c r="E246" i="3"/>
  <c r="P245" i="3"/>
  <c r="U245" i="3"/>
  <c r="V245" i="3"/>
  <c r="O245" i="3"/>
  <c r="H245" i="3"/>
  <c r="W245" i="3"/>
  <c r="E245" i="3"/>
  <c r="P244" i="3"/>
  <c r="U244" i="3"/>
  <c r="V244" i="3"/>
  <c r="O244" i="3"/>
  <c r="H244" i="3"/>
  <c r="W244" i="3"/>
  <c r="E244" i="3"/>
  <c r="P243" i="3"/>
  <c r="U243" i="3"/>
  <c r="V243" i="3"/>
  <c r="O243" i="3"/>
  <c r="H243" i="3"/>
  <c r="W243" i="3"/>
  <c r="E243" i="3"/>
  <c r="P242" i="3"/>
  <c r="U242" i="3"/>
  <c r="V242" i="3"/>
  <c r="O242" i="3"/>
  <c r="H242" i="3"/>
  <c r="W242" i="3"/>
  <c r="E242" i="3"/>
  <c r="P241" i="3"/>
  <c r="U241" i="3"/>
  <c r="V241" i="3"/>
  <c r="O241" i="3"/>
  <c r="H241" i="3"/>
  <c r="W241" i="3"/>
  <c r="E241" i="3"/>
  <c r="P240" i="3"/>
  <c r="U240" i="3"/>
  <c r="V240" i="3"/>
  <c r="O240" i="3"/>
  <c r="H240" i="3"/>
  <c r="W240" i="3"/>
  <c r="E240" i="3"/>
  <c r="P239" i="3"/>
  <c r="V239" i="3"/>
  <c r="O239" i="3"/>
  <c r="H239" i="3"/>
  <c r="W239" i="3"/>
  <c r="U239" i="3"/>
  <c r="E239" i="3"/>
  <c r="P238" i="3"/>
  <c r="V238" i="3"/>
  <c r="O238" i="3"/>
  <c r="H238" i="3"/>
  <c r="W238" i="3"/>
  <c r="U238" i="3"/>
  <c r="E238" i="3"/>
  <c r="P237" i="3"/>
  <c r="U237" i="3"/>
  <c r="V237" i="3"/>
  <c r="O237" i="3"/>
  <c r="H237" i="3"/>
  <c r="W237" i="3"/>
  <c r="E237" i="3"/>
  <c r="P236" i="3"/>
  <c r="U236" i="3"/>
  <c r="V236" i="3"/>
  <c r="O236" i="3"/>
  <c r="H236" i="3"/>
  <c r="W236" i="3"/>
  <c r="E236" i="3"/>
  <c r="P235" i="3"/>
  <c r="U235" i="3"/>
  <c r="V235" i="3"/>
  <c r="O235" i="3"/>
  <c r="H235" i="3"/>
  <c r="W235" i="3"/>
  <c r="E235" i="3"/>
  <c r="P234" i="3"/>
  <c r="V234" i="3"/>
  <c r="O234" i="3"/>
  <c r="H234" i="3"/>
  <c r="W234" i="3"/>
  <c r="U234" i="3"/>
  <c r="E234" i="3"/>
  <c r="P233" i="3"/>
  <c r="V233" i="3"/>
  <c r="O233" i="3"/>
  <c r="H233" i="3"/>
  <c r="W233" i="3"/>
  <c r="U233" i="3"/>
  <c r="E233" i="3"/>
  <c r="P232" i="3"/>
  <c r="U232" i="3"/>
  <c r="V232" i="3"/>
  <c r="O232" i="3"/>
  <c r="H232" i="3"/>
  <c r="W232" i="3"/>
  <c r="E232" i="3"/>
  <c r="P231" i="3"/>
  <c r="U231" i="3"/>
  <c r="V231" i="3"/>
  <c r="O231" i="3"/>
  <c r="H231" i="3"/>
  <c r="W231" i="3"/>
  <c r="E231" i="3"/>
  <c r="P230" i="3"/>
  <c r="U230" i="3"/>
  <c r="V230" i="3"/>
  <c r="O230" i="3"/>
  <c r="H230" i="3"/>
  <c r="W230" i="3"/>
  <c r="E230" i="3"/>
  <c r="P229" i="3"/>
  <c r="U229" i="3"/>
  <c r="V229" i="3"/>
  <c r="O229" i="3"/>
  <c r="H229" i="3"/>
  <c r="W229" i="3"/>
  <c r="E229" i="3"/>
  <c r="P228" i="3"/>
  <c r="V228" i="3"/>
  <c r="O228" i="3"/>
  <c r="H228" i="3"/>
  <c r="W228" i="3"/>
  <c r="U228" i="3"/>
  <c r="E228" i="3"/>
  <c r="P227" i="3"/>
  <c r="U227" i="3"/>
  <c r="V227" i="3"/>
  <c r="O227" i="3"/>
  <c r="H227" i="3"/>
  <c r="W227" i="3"/>
  <c r="E227" i="3"/>
  <c r="P226" i="3"/>
  <c r="V226" i="3"/>
  <c r="O226" i="3"/>
  <c r="H226" i="3"/>
  <c r="W226" i="3"/>
  <c r="U226" i="3"/>
  <c r="E226" i="3"/>
  <c r="P225" i="3"/>
  <c r="V225" i="3"/>
  <c r="O225" i="3"/>
  <c r="H225" i="3"/>
  <c r="W225" i="3"/>
  <c r="U225" i="3"/>
  <c r="E225" i="3"/>
  <c r="P224" i="3"/>
  <c r="U224" i="3"/>
  <c r="V224" i="3"/>
  <c r="O224" i="3"/>
  <c r="H224" i="3"/>
  <c r="W224" i="3"/>
  <c r="E224" i="3"/>
  <c r="P223" i="3"/>
  <c r="U223" i="3"/>
  <c r="V223" i="3"/>
  <c r="O223" i="3"/>
  <c r="H223" i="3"/>
  <c r="W223" i="3"/>
  <c r="E223" i="3"/>
  <c r="P222" i="3"/>
  <c r="U222" i="3"/>
  <c r="V222" i="3"/>
  <c r="O222" i="3"/>
  <c r="H222" i="3"/>
  <c r="W222" i="3"/>
  <c r="E222" i="3"/>
  <c r="P221" i="3"/>
  <c r="U221" i="3"/>
  <c r="V221" i="3"/>
  <c r="O221" i="3"/>
  <c r="H221" i="3"/>
  <c r="W221" i="3"/>
  <c r="E221" i="3"/>
  <c r="P220" i="3"/>
  <c r="U220" i="3"/>
  <c r="V220" i="3"/>
  <c r="O220" i="3"/>
  <c r="H220" i="3"/>
  <c r="W220" i="3"/>
  <c r="E220" i="3"/>
  <c r="P219" i="3"/>
  <c r="U219" i="3"/>
  <c r="V219" i="3"/>
  <c r="O219" i="3"/>
  <c r="H219" i="3"/>
  <c r="W219" i="3"/>
  <c r="E219" i="3"/>
  <c r="P218" i="3"/>
  <c r="U218" i="3"/>
  <c r="V218" i="3"/>
  <c r="O218" i="3"/>
  <c r="H218" i="3"/>
  <c r="W218" i="3"/>
  <c r="E218" i="3"/>
  <c r="P217" i="3"/>
  <c r="U217" i="3"/>
  <c r="V217" i="3"/>
  <c r="O217" i="3"/>
  <c r="H217" i="3"/>
  <c r="W217" i="3"/>
  <c r="E217" i="3"/>
  <c r="P216" i="3"/>
  <c r="U216" i="3"/>
  <c r="V216" i="3"/>
  <c r="O216" i="3"/>
  <c r="H216" i="3"/>
  <c r="W216" i="3"/>
  <c r="E216" i="3"/>
  <c r="P215" i="3"/>
  <c r="U215" i="3"/>
  <c r="V215" i="3"/>
  <c r="O215" i="3"/>
  <c r="H215" i="3"/>
  <c r="W215" i="3"/>
  <c r="E215" i="3"/>
  <c r="P214" i="3"/>
  <c r="U214" i="3"/>
  <c r="V214" i="3"/>
  <c r="O214" i="3"/>
  <c r="H214" i="3"/>
  <c r="W214" i="3"/>
  <c r="E214" i="3"/>
  <c r="P213" i="3"/>
  <c r="U213" i="3"/>
  <c r="V213" i="3"/>
  <c r="O213" i="3"/>
  <c r="H213" i="3"/>
  <c r="W213" i="3"/>
  <c r="E213" i="3"/>
  <c r="P212" i="3"/>
  <c r="U212" i="3"/>
  <c r="V212" i="3"/>
  <c r="O212" i="3"/>
  <c r="H212" i="3"/>
  <c r="W212" i="3"/>
  <c r="E212" i="3"/>
  <c r="P211" i="3"/>
  <c r="U211" i="3"/>
  <c r="V211" i="3"/>
  <c r="O211" i="3"/>
  <c r="H211" i="3"/>
  <c r="W211" i="3"/>
  <c r="E211" i="3"/>
  <c r="P210" i="3"/>
  <c r="U210" i="3"/>
  <c r="V210" i="3"/>
  <c r="O210" i="3"/>
  <c r="H210" i="3"/>
  <c r="W210" i="3"/>
  <c r="E210" i="3"/>
  <c r="P209" i="3"/>
  <c r="U209" i="3"/>
  <c r="V209" i="3"/>
  <c r="O209" i="3"/>
  <c r="H209" i="3"/>
  <c r="W209" i="3"/>
  <c r="E209" i="3"/>
  <c r="P208" i="3"/>
  <c r="U208" i="3"/>
  <c r="V208" i="3"/>
  <c r="O208" i="3"/>
  <c r="H208" i="3"/>
  <c r="W208" i="3"/>
  <c r="E208" i="3"/>
  <c r="P207" i="3"/>
  <c r="V207" i="3"/>
  <c r="O207" i="3"/>
  <c r="H207" i="3"/>
  <c r="W207" i="3"/>
  <c r="U207" i="3"/>
  <c r="E207" i="3"/>
  <c r="P206" i="3"/>
  <c r="V206" i="3"/>
  <c r="O206" i="3"/>
  <c r="H206" i="3"/>
  <c r="W206" i="3"/>
  <c r="U206" i="3"/>
  <c r="E206" i="3"/>
  <c r="P205" i="3"/>
  <c r="V205" i="3"/>
  <c r="O205" i="3"/>
  <c r="H205" i="3"/>
  <c r="W205" i="3"/>
  <c r="U205" i="3"/>
  <c r="E205" i="3"/>
  <c r="P204" i="3"/>
  <c r="V204" i="3"/>
  <c r="O204" i="3"/>
  <c r="H204" i="3"/>
  <c r="W204" i="3"/>
  <c r="U204" i="3"/>
  <c r="E204" i="3"/>
  <c r="P203" i="3"/>
  <c r="V203" i="3"/>
  <c r="O203" i="3"/>
  <c r="H203" i="3"/>
  <c r="W203" i="3"/>
  <c r="U203" i="3"/>
  <c r="E203" i="3"/>
  <c r="O202" i="3"/>
  <c r="P202" i="3"/>
  <c r="U202" i="3"/>
  <c r="V202" i="3"/>
  <c r="H202" i="3"/>
  <c r="W202" i="3"/>
  <c r="E202" i="3"/>
  <c r="O201" i="3"/>
  <c r="P201" i="3"/>
  <c r="U201" i="3"/>
  <c r="V201" i="3"/>
  <c r="H201" i="3"/>
  <c r="W201" i="3"/>
  <c r="E201" i="3"/>
  <c r="O200" i="3"/>
  <c r="P200" i="3"/>
  <c r="U200" i="3"/>
  <c r="V200" i="3"/>
  <c r="H200" i="3"/>
  <c r="W200" i="3"/>
  <c r="E200" i="3"/>
  <c r="P199" i="3"/>
  <c r="U199" i="3"/>
  <c r="V199" i="3"/>
  <c r="O199" i="3"/>
  <c r="H199" i="3"/>
  <c r="W199" i="3"/>
  <c r="E199" i="3"/>
  <c r="P198" i="3"/>
  <c r="U198" i="3"/>
  <c r="V198" i="3"/>
  <c r="O198" i="3"/>
  <c r="H198" i="3"/>
  <c r="W198" i="3"/>
  <c r="E198" i="3"/>
  <c r="P197" i="3"/>
  <c r="U197" i="3"/>
  <c r="V197" i="3"/>
  <c r="O197" i="3"/>
  <c r="H197" i="3"/>
  <c r="W197" i="3"/>
  <c r="E197" i="3"/>
  <c r="P196" i="3"/>
  <c r="U196" i="3"/>
  <c r="V196" i="3"/>
  <c r="O196" i="3"/>
  <c r="H196" i="3"/>
  <c r="W196" i="3"/>
  <c r="E196" i="3"/>
  <c r="P195" i="3"/>
  <c r="U195" i="3"/>
  <c r="V195" i="3"/>
  <c r="O195" i="3"/>
  <c r="H195" i="3"/>
  <c r="W195" i="3"/>
  <c r="E195" i="3"/>
  <c r="P194" i="3"/>
  <c r="U194" i="3"/>
  <c r="V194" i="3"/>
  <c r="O194" i="3"/>
  <c r="H194" i="3"/>
  <c r="W194" i="3"/>
  <c r="E194" i="3"/>
  <c r="P193" i="3"/>
  <c r="U193" i="3"/>
  <c r="V193" i="3"/>
  <c r="O193" i="3"/>
  <c r="H193" i="3"/>
  <c r="W193" i="3"/>
  <c r="E193" i="3"/>
  <c r="P192" i="3"/>
  <c r="U192" i="3"/>
  <c r="V192" i="3"/>
  <c r="O192" i="3"/>
  <c r="H192" i="3"/>
  <c r="W192" i="3"/>
  <c r="E192" i="3"/>
  <c r="P191" i="3"/>
  <c r="U191" i="3"/>
  <c r="V191" i="3"/>
  <c r="O191" i="3"/>
  <c r="H191" i="3"/>
  <c r="W191" i="3"/>
  <c r="E191" i="3"/>
  <c r="P190" i="3"/>
  <c r="U190" i="3"/>
  <c r="V190" i="3"/>
  <c r="O190" i="3"/>
  <c r="H190" i="3"/>
  <c r="W190" i="3"/>
  <c r="E190" i="3"/>
  <c r="P189" i="3"/>
  <c r="U189" i="3"/>
  <c r="V189" i="3"/>
  <c r="O189" i="3"/>
  <c r="H189" i="3"/>
  <c r="W189" i="3"/>
  <c r="E189" i="3"/>
  <c r="P188" i="3"/>
  <c r="U188" i="3"/>
  <c r="V188" i="3"/>
  <c r="O188" i="3"/>
  <c r="H188" i="3"/>
  <c r="W188" i="3"/>
  <c r="E188" i="3"/>
  <c r="P187" i="3"/>
  <c r="U187" i="3"/>
  <c r="V187" i="3"/>
  <c r="O187" i="3"/>
  <c r="H187" i="3"/>
  <c r="W187" i="3"/>
  <c r="E187" i="3"/>
  <c r="P186" i="3"/>
  <c r="U186" i="3"/>
  <c r="V186" i="3"/>
  <c r="O186" i="3"/>
  <c r="H186" i="3"/>
  <c r="W186" i="3"/>
  <c r="E186" i="3"/>
  <c r="P185" i="3"/>
  <c r="U185" i="3"/>
  <c r="V185" i="3"/>
  <c r="O185" i="3"/>
  <c r="H185" i="3"/>
  <c r="W185" i="3"/>
  <c r="E185" i="3"/>
  <c r="P184" i="3"/>
  <c r="U184" i="3"/>
  <c r="V184" i="3"/>
  <c r="O184" i="3"/>
  <c r="H184" i="3"/>
  <c r="W184" i="3"/>
  <c r="E184" i="3"/>
  <c r="P183" i="3"/>
  <c r="U183" i="3"/>
  <c r="V183" i="3"/>
  <c r="O183" i="3"/>
  <c r="H183" i="3"/>
  <c r="W183" i="3"/>
  <c r="E183" i="3"/>
  <c r="P182" i="3"/>
  <c r="U182" i="3"/>
  <c r="V182" i="3"/>
  <c r="O182" i="3"/>
  <c r="H182" i="3"/>
  <c r="W182" i="3"/>
  <c r="E182" i="3"/>
  <c r="P181" i="3"/>
  <c r="U181" i="3"/>
  <c r="V181" i="3"/>
  <c r="O181" i="3"/>
  <c r="H181" i="3"/>
  <c r="W181" i="3"/>
  <c r="E181" i="3"/>
  <c r="P180" i="3"/>
  <c r="U180" i="3"/>
  <c r="V180" i="3"/>
  <c r="O180" i="3"/>
  <c r="H180" i="3"/>
  <c r="W180" i="3"/>
  <c r="E180" i="3"/>
  <c r="P179" i="3"/>
  <c r="U179" i="3"/>
  <c r="V179" i="3"/>
  <c r="O179" i="3"/>
  <c r="H179" i="3"/>
  <c r="W179" i="3"/>
  <c r="E179" i="3"/>
  <c r="P178" i="3"/>
  <c r="U178" i="3"/>
  <c r="V178" i="3"/>
  <c r="O178" i="3"/>
  <c r="H178" i="3"/>
  <c r="W178" i="3"/>
  <c r="E178" i="3"/>
  <c r="P177" i="3"/>
  <c r="U177" i="3"/>
  <c r="V177" i="3"/>
  <c r="O177" i="3"/>
  <c r="H177" i="3"/>
  <c r="W177" i="3"/>
  <c r="E177" i="3"/>
  <c r="P176" i="3"/>
  <c r="U176" i="3"/>
  <c r="V176" i="3"/>
  <c r="O176" i="3"/>
  <c r="H176" i="3"/>
  <c r="W176" i="3"/>
  <c r="E176" i="3"/>
  <c r="P175" i="3"/>
  <c r="U175" i="3"/>
  <c r="V175" i="3"/>
  <c r="O175" i="3"/>
  <c r="H175" i="3"/>
  <c r="W175" i="3"/>
  <c r="E175" i="3"/>
  <c r="P174" i="3"/>
  <c r="U174" i="3"/>
  <c r="V174" i="3"/>
  <c r="O174" i="3"/>
  <c r="H174" i="3"/>
  <c r="W174" i="3"/>
  <c r="E174" i="3"/>
  <c r="P173" i="3"/>
  <c r="U173" i="3"/>
  <c r="V173" i="3"/>
  <c r="O173" i="3"/>
  <c r="H173" i="3"/>
  <c r="W173" i="3"/>
  <c r="E173" i="3"/>
  <c r="P172" i="3"/>
  <c r="U172" i="3"/>
  <c r="V172" i="3"/>
  <c r="O172" i="3"/>
  <c r="H172" i="3"/>
  <c r="W172" i="3"/>
  <c r="E172" i="3"/>
  <c r="P171" i="3"/>
  <c r="U171" i="3"/>
  <c r="V171" i="3"/>
  <c r="O171" i="3"/>
  <c r="H171" i="3"/>
  <c r="W171" i="3"/>
  <c r="E171" i="3"/>
  <c r="P170" i="3"/>
  <c r="U170" i="3"/>
  <c r="V170" i="3"/>
  <c r="O170" i="3"/>
  <c r="H170" i="3"/>
  <c r="W170" i="3"/>
  <c r="E170" i="3"/>
  <c r="P169" i="3"/>
  <c r="V169" i="3"/>
  <c r="O169" i="3"/>
  <c r="H169" i="3"/>
  <c r="W169" i="3"/>
  <c r="U169" i="3"/>
  <c r="E169" i="3"/>
  <c r="P168" i="3"/>
  <c r="V168" i="3"/>
  <c r="O168" i="3"/>
  <c r="H168" i="3"/>
  <c r="W168" i="3"/>
  <c r="U168" i="3"/>
  <c r="E168" i="3"/>
  <c r="P167" i="3"/>
  <c r="U167" i="3"/>
  <c r="V167" i="3"/>
  <c r="O167" i="3"/>
  <c r="H167" i="3"/>
  <c r="W167" i="3"/>
  <c r="E167" i="3"/>
  <c r="P166" i="3"/>
  <c r="U166" i="3"/>
  <c r="V166" i="3"/>
  <c r="O166" i="3"/>
  <c r="H166" i="3"/>
  <c r="W166" i="3"/>
  <c r="E166" i="3"/>
  <c r="P165" i="3"/>
  <c r="U165" i="3"/>
  <c r="V165" i="3"/>
  <c r="O165" i="3"/>
  <c r="H165" i="3"/>
  <c r="W165" i="3"/>
  <c r="E165" i="3"/>
  <c r="P164" i="3"/>
  <c r="U164" i="3"/>
  <c r="V164" i="3"/>
  <c r="O164" i="3"/>
  <c r="H164" i="3"/>
  <c r="W164" i="3"/>
  <c r="E164" i="3"/>
  <c r="P163" i="3"/>
  <c r="U163" i="3"/>
  <c r="V163" i="3"/>
  <c r="O163" i="3"/>
  <c r="H163" i="3"/>
  <c r="W163" i="3"/>
  <c r="E163" i="3"/>
  <c r="P162" i="3"/>
  <c r="U162" i="3"/>
  <c r="V162" i="3"/>
  <c r="O162" i="3"/>
  <c r="H162" i="3"/>
  <c r="W162" i="3"/>
  <c r="E162" i="3"/>
  <c r="P161" i="3"/>
  <c r="U161" i="3"/>
  <c r="V161" i="3"/>
  <c r="O161" i="3"/>
  <c r="H161" i="3"/>
  <c r="W161" i="3"/>
  <c r="E161" i="3"/>
  <c r="P160" i="3"/>
  <c r="U160" i="3"/>
  <c r="V160" i="3"/>
  <c r="O160" i="3"/>
  <c r="H160" i="3"/>
  <c r="W160" i="3"/>
  <c r="E160" i="3"/>
  <c r="P159" i="3"/>
  <c r="U159" i="3"/>
  <c r="V159" i="3"/>
  <c r="O159" i="3"/>
  <c r="H159" i="3"/>
  <c r="W159" i="3"/>
  <c r="E159" i="3"/>
  <c r="P158" i="3"/>
  <c r="U158" i="3"/>
  <c r="V158" i="3"/>
  <c r="O158" i="3"/>
  <c r="H158" i="3"/>
  <c r="W158" i="3"/>
  <c r="E158" i="3"/>
  <c r="P157" i="3"/>
  <c r="U157" i="3"/>
  <c r="V157" i="3"/>
  <c r="O157" i="3"/>
  <c r="H157" i="3"/>
  <c r="W157" i="3"/>
  <c r="E157" i="3"/>
  <c r="P156" i="3"/>
  <c r="U156" i="3"/>
  <c r="V156" i="3"/>
  <c r="O156" i="3"/>
  <c r="H156" i="3"/>
  <c r="W156" i="3"/>
  <c r="E156" i="3"/>
  <c r="P155" i="3"/>
  <c r="V155" i="3"/>
  <c r="O155" i="3"/>
  <c r="H155" i="3"/>
  <c r="W155" i="3"/>
  <c r="U155" i="3"/>
  <c r="E155" i="3"/>
  <c r="P154" i="3"/>
  <c r="V154" i="3"/>
  <c r="O154" i="3"/>
  <c r="H154" i="3"/>
  <c r="W154" i="3"/>
  <c r="U154" i="3"/>
  <c r="E154" i="3"/>
  <c r="P153" i="3"/>
  <c r="U153" i="3"/>
  <c r="V153" i="3"/>
  <c r="O153" i="3"/>
  <c r="H153" i="3"/>
  <c r="W153" i="3"/>
  <c r="E153" i="3"/>
  <c r="P152" i="3"/>
  <c r="U152" i="3"/>
  <c r="V152" i="3"/>
  <c r="O152" i="3"/>
  <c r="H152" i="3"/>
  <c r="W152" i="3"/>
  <c r="E152" i="3"/>
  <c r="P151" i="3"/>
  <c r="U151" i="3"/>
  <c r="V151" i="3"/>
  <c r="O151" i="3"/>
  <c r="H151" i="3"/>
  <c r="W151" i="3"/>
  <c r="E151" i="3"/>
  <c r="P150" i="3"/>
  <c r="U150" i="3"/>
  <c r="V150" i="3"/>
  <c r="O150" i="3"/>
  <c r="H150" i="3"/>
  <c r="W150" i="3"/>
  <c r="E150" i="3"/>
  <c r="P149" i="3"/>
  <c r="U149" i="3"/>
  <c r="V149" i="3"/>
  <c r="O149" i="3"/>
  <c r="H149" i="3"/>
  <c r="W149" i="3"/>
  <c r="E149" i="3"/>
  <c r="P148" i="3"/>
  <c r="U148" i="3"/>
  <c r="V148" i="3"/>
  <c r="O148" i="3"/>
  <c r="H148" i="3"/>
  <c r="W148" i="3"/>
  <c r="E148" i="3"/>
  <c r="P147" i="3"/>
  <c r="U147" i="3"/>
  <c r="V147" i="3"/>
  <c r="O147" i="3"/>
  <c r="H147" i="3"/>
  <c r="W147" i="3"/>
  <c r="E147" i="3"/>
  <c r="P146" i="3"/>
  <c r="U146" i="3"/>
  <c r="V146" i="3"/>
  <c r="O146" i="3"/>
  <c r="H146" i="3"/>
  <c r="W146" i="3"/>
  <c r="E146" i="3"/>
  <c r="P145" i="3"/>
  <c r="U145" i="3"/>
  <c r="V145" i="3"/>
  <c r="O145" i="3"/>
  <c r="H145" i="3"/>
  <c r="W145" i="3"/>
  <c r="E145" i="3"/>
  <c r="P144" i="3"/>
  <c r="U144" i="3"/>
  <c r="V144" i="3"/>
  <c r="O144" i="3"/>
  <c r="H144" i="3"/>
  <c r="W144" i="3"/>
  <c r="E144" i="3"/>
  <c r="P143" i="3"/>
  <c r="U143" i="3"/>
  <c r="V143" i="3"/>
  <c r="O143" i="3"/>
  <c r="H143" i="3"/>
  <c r="W143" i="3"/>
  <c r="E143" i="3"/>
  <c r="O142" i="3"/>
  <c r="P142" i="3"/>
  <c r="U142" i="3"/>
  <c r="V142" i="3"/>
  <c r="H142" i="3"/>
  <c r="W142" i="3"/>
  <c r="E142" i="3"/>
  <c r="O141" i="3"/>
  <c r="P141" i="3"/>
  <c r="U141" i="3"/>
  <c r="V141" i="3"/>
  <c r="H141" i="3"/>
  <c r="W141" i="3"/>
  <c r="E141" i="3"/>
  <c r="P140" i="3"/>
  <c r="U140" i="3"/>
  <c r="V140" i="3"/>
  <c r="O140" i="3"/>
  <c r="H140" i="3"/>
  <c r="W140" i="3"/>
  <c r="E140" i="3"/>
  <c r="P139" i="3"/>
  <c r="U139" i="3"/>
  <c r="V139" i="3"/>
  <c r="O139" i="3"/>
  <c r="H139" i="3"/>
  <c r="W139" i="3"/>
  <c r="E139" i="3"/>
  <c r="P138" i="3"/>
  <c r="U138" i="3"/>
  <c r="V138" i="3"/>
  <c r="O138" i="3"/>
  <c r="H138" i="3"/>
  <c r="W138" i="3"/>
  <c r="E138" i="3"/>
  <c r="P137" i="3"/>
  <c r="U137" i="3"/>
  <c r="V137" i="3"/>
  <c r="O137" i="3"/>
  <c r="H137" i="3"/>
  <c r="W137" i="3"/>
  <c r="E137" i="3"/>
  <c r="P136" i="3"/>
  <c r="U136" i="3"/>
  <c r="V136" i="3"/>
  <c r="O136" i="3"/>
  <c r="H136" i="3"/>
  <c r="W136" i="3"/>
  <c r="E136" i="3"/>
  <c r="O135" i="3"/>
  <c r="P135" i="3"/>
  <c r="U135" i="3"/>
  <c r="V135" i="3"/>
  <c r="H135" i="3"/>
  <c r="W135" i="3"/>
  <c r="E135" i="3"/>
  <c r="O134" i="3"/>
  <c r="P134" i="3"/>
  <c r="U134" i="3"/>
  <c r="V134" i="3"/>
  <c r="H134" i="3"/>
  <c r="W134" i="3"/>
  <c r="E134" i="3"/>
  <c r="O133" i="3"/>
  <c r="P133" i="3"/>
  <c r="U133" i="3"/>
  <c r="V133" i="3"/>
  <c r="H133" i="3"/>
  <c r="W133" i="3"/>
  <c r="E133" i="3"/>
  <c r="P132" i="3"/>
  <c r="U132" i="3"/>
  <c r="V132" i="3"/>
  <c r="O132" i="3"/>
  <c r="H132" i="3"/>
  <c r="W132" i="3"/>
  <c r="E132" i="3"/>
  <c r="P131" i="3"/>
  <c r="U131" i="3"/>
  <c r="V131" i="3"/>
  <c r="O131" i="3"/>
  <c r="H131" i="3"/>
  <c r="W131" i="3"/>
  <c r="E131" i="3"/>
  <c r="P130" i="3"/>
  <c r="U130" i="3"/>
  <c r="V130" i="3"/>
  <c r="O130" i="3"/>
  <c r="H130" i="3"/>
  <c r="W130" i="3"/>
  <c r="E130" i="3"/>
  <c r="P129" i="3"/>
  <c r="U129" i="3"/>
  <c r="V129" i="3"/>
  <c r="O129" i="3"/>
  <c r="H129" i="3"/>
  <c r="W129" i="3"/>
  <c r="E129" i="3"/>
  <c r="P128" i="3"/>
  <c r="V128" i="3"/>
  <c r="O128" i="3"/>
  <c r="H128" i="3"/>
  <c r="W128" i="3"/>
  <c r="U128" i="3"/>
  <c r="E128" i="3"/>
  <c r="P127" i="3"/>
  <c r="V127" i="3"/>
  <c r="O127" i="3"/>
  <c r="H127" i="3"/>
  <c r="W127" i="3"/>
  <c r="U127" i="3"/>
  <c r="E127" i="3"/>
  <c r="O126" i="3"/>
  <c r="P126" i="3"/>
  <c r="U126" i="3"/>
  <c r="V126" i="3"/>
  <c r="H126" i="3"/>
  <c r="W126" i="3"/>
  <c r="E126" i="3"/>
  <c r="O125" i="3"/>
  <c r="P125" i="3"/>
  <c r="U125" i="3"/>
  <c r="V125" i="3"/>
  <c r="H125" i="3"/>
  <c r="W125" i="3"/>
  <c r="E125" i="3"/>
  <c r="P124" i="3"/>
  <c r="U124" i="3"/>
  <c r="V124" i="3"/>
  <c r="O124" i="3"/>
  <c r="H124" i="3"/>
  <c r="W124" i="3"/>
  <c r="E124" i="3"/>
  <c r="P123" i="3"/>
  <c r="U123" i="3"/>
  <c r="V123" i="3"/>
  <c r="O123" i="3"/>
  <c r="H123" i="3"/>
  <c r="W123" i="3"/>
  <c r="E123" i="3"/>
  <c r="O122" i="3"/>
  <c r="P122" i="3"/>
  <c r="U122" i="3"/>
  <c r="V122" i="3"/>
  <c r="H122" i="3"/>
  <c r="W122" i="3"/>
  <c r="E122" i="3"/>
  <c r="O121" i="3"/>
  <c r="P121" i="3"/>
  <c r="U121" i="3"/>
  <c r="V121" i="3"/>
  <c r="H121" i="3"/>
  <c r="W121" i="3"/>
  <c r="E121" i="3"/>
  <c r="P120" i="3"/>
  <c r="U120" i="3"/>
  <c r="V120" i="3"/>
  <c r="O120" i="3"/>
  <c r="H120" i="3"/>
  <c r="W120" i="3"/>
  <c r="E120" i="3"/>
  <c r="P119" i="3"/>
  <c r="U119" i="3"/>
  <c r="V119" i="3"/>
  <c r="O119" i="3"/>
  <c r="H119" i="3"/>
  <c r="W119" i="3"/>
  <c r="E119" i="3"/>
  <c r="P118" i="3"/>
  <c r="U118" i="3"/>
  <c r="V118" i="3"/>
  <c r="O118" i="3"/>
  <c r="H118" i="3"/>
  <c r="W118" i="3"/>
  <c r="E118" i="3"/>
  <c r="P117" i="3"/>
  <c r="U117" i="3"/>
  <c r="V117" i="3"/>
  <c r="O117" i="3"/>
  <c r="H117" i="3"/>
  <c r="W117" i="3"/>
  <c r="E117" i="3"/>
  <c r="O116" i="3"/>
  <c r="P116" i="3"/>
  <c r="U116" i="3"/>
  <c r="V116" i="3"/>
  <c r="H116" i="3"/>
  <c r="W116" i="3"/>
  <c r="E116" i="3"/>
  <c r="O115" i="3"/>
  <c r="P115" i="3"/>
  <c r="U115" i="3"/>
  <c r="V115" i="3"/>
  <c r="H115" i="3"/>
  <c r="W115" i="3"/>
  <c r="E115" i="3"/>
  <c r="P114" i="3"/>
  <c r="U114" i="3"/>
  <c r="V114" i="3"/>
  <c r="O114" i="3"/>
  <c r="H114" i="3"/>
  <c r="W114" i="3"/>
  <c r="E114" i="3"/>
  <c r="P113" i="3"/>
  <c r="U113" i="3"/>
  <c r="V113" i="3"/>
  <c r="O113" i="3"/>
  <c r="H113" i="3"/>
  <c r="W113" i="3"/>
  <c r="E113" i="3"/>
  <c r="P112" i="3"/>
  <c r="U112" i="3"/>
  <c r="V112" i="3"/>
  <c r="O112" i="3"/>
  <c r="H112" i="3"/>
  <c r="W112" i="3"/>
  <c r="E112" i="3"/>
  <c r="P111" i="3"/>
  <c r="U111" i="3"/>
  <c r="V111" i="3"/>
  <c r="O111" i="3"/>
  <c r="H111" i="3"/>
  <c r="W111" i="3"/>
  <c r="E111" i="3"/>
  <c r="P110" i="3"/>
  <c r="U110" i="3"/>
  <c r="V110" i="3"/>
  <c r="O110" i="3"/>
  <c r="H110" i="3"/>
  <c r="W110" i="3"/>
  <c r="E110" i="3"/>
  <c r="P109" i="3"/>
  <c r="U109" i="3"/>
  <c r="V109" i="3"/>
  <c r="O109" i="3"/>
  <c r="H109" i="3"/>
  <c r="W109" i="3"/>
  <c r="E109" i="3"/>
  <c r="P108" i="3"/>
  <c r="U108" i="3"/>
  <c r="V108" i="3"/>
  <c r="O108" i="3"/>
  <c r="H108" i="3"/>
  <c r="W108" i="3"/>
  <c r="E108" i="3"/>
  <c r="O107" i="3"/>
  <c r="P107" i="3"/>
  <c r="U107" i="3"/>
  <c r="V107" i="3"/>
  <c r="H107" i="3"/>
  <c r="W107" i="3"/>
  <c r="E107" i="3"/>
  <c r="O106" i="3"/>
  <c r="P106" i="3"/>
  <c r="U106" i="3"/>
  <c r="V106" i="3"/>
  <c r="H106" i="3"/>
  <c r="W106" i="3"/>
  <c r="E106" i="3"/>
  <c r="O105" i="3"/>
  <c r="P105" i="3"/>
  <c r="U105" i="3"/>
  <c r="V105" i="3"/>
  <c r="H105" i="3"/>
  <c r="W105" i="3"/>
  <c r="E105" i="3"/>
  <c r="O104" i="3"/>
  <c r="P104" i="3"/>
  <c r="U104" i="3"/>
  <c r="V104" i="3"/>
  <c r="H104" i="3"/>
  <c r="W104" i="3"/>
  <c r="E104" i="3"/>
  <c r="O103" i="3"/>
  <c r="P103" i="3"/>
  <c r="U103" i="3"/>
  <c r="V103" i="3"/>
  <c r="H103" i="3"/>
  <c r="W103" i="3"/>
  <c r="E103" i="3"/>
  <c r="O102" i="3"/>
  <c r="P102" i="3"/>
  <c r="U102" i="3"/>
  <c r="V102" i="3"/>
  <c r="H102" i="3"/>
  <c r="W102" i="3"/>
  <c r="E102" i="3"/>
  <c r="O101" i="3"/>
  <c r="P101" i="3"/>
  <c r="U101" i="3"/>
  <c r="V101" i="3"/>
  <c r="H101" i="3"/>
  <c r="W101" i="3"/>
  <c r="E101" i="3"/>
  <c r="O100" i="3"/>
  <c r="P100" i="3"/>
  <c r="U100" i="3"/>
  <c r="V100" i="3"/>
  <c r="H100" i="3"/>
  <c r="W100" i="3"/>
  <c r="E100" i="3"/>
  <c r="P99" i="3"/>
  <c r="V99" i="3"/>
  <c r="O99" i="3"/>
  <c r="H99" i="3"/>
  <c r="W99" i="3"/>
  <c r="U99" i="3"/>
  <c r="E99" i="3"/>
  <c r="P98" i="3"/>
  <c r="U98" i="3"/>
  <c r="V98" i="3"/>
  <c r="O98" i="3"/>
  <c r="H98" i="3"/>
  <c r="W98" i="3"/>
  <c r="E98" i="3"/>
  <c r="P97" i="3"/>
  <c r="U97" i="3"/>
  <c r="V97" i="3"/>
  <c r="O97" i="3"/>
  <c r="H97" i="3"/>
  <c r="W97" i="3"/>
  <c r="E97" i="3"/>
  <c r="P96" i="3"/>
  <c r="U96" i="3"/>
  <c r="V96" i="3"/>
  <c r="O96" i="3"/>
  <c r="H96" i="3"/>
  <c r="W96" i="3"/>
  <c r="E96" i="3"/>
  <c r="P95" i="3"/>
  <c r="U95" i="3"/>
  <c r="V95" i="3"/>
  <c r="O95" i="3"/>
  <c r="H95" i="3"/>
  <c r="W95" i="3"/>
  <c r="E95" i="3"/>
  <c r="P94" i="3"/>
  <c r="U94" i="3"/>
  <c r="V94" i="3"/>
  <c r="O94" i="3"/>
  <c r="H94" i="3"/>
  <c r="W94" i="3"/>
  <c r="E94" i="3"/>
  <c r="P93" i="3"/>
  <c r="U93" i="3"/>
  <c r="V93" i="3"/>
  <c r="O93" i="3"/>
  <c r="H93" i="3"/>
  <c r="W93" i="3"/>
  <c r="E93" i="3"/>
  <c r="P92" i="3"/>
  <c r="U92" i="3"/>
  <c r="V92" i="3"/>
  <c r="O92" i="3"/>
  <c r="H92" i="3"/>
  <c r="W92" i="3"/>
  <c r="E92" i="3"/>
  <c r="O91" i="3"/>
  <c r="P91" i="3"/>
  <c r="U91" i="3"/>
  <c r="V91" i="3"/>
  <c r="H91" i="3"/>
  <c r="W91" i="3"/>
  <c r="E91" i="3"/>
  <c r="O90" i="3"/>
  <c r="P90" i="3"/>
  <c r="U90" i="3"/>
  <c r="V90" i="3"/>
  <c r="H90" i="3"/>
  <c r="W90" i="3"/>
  <c r="E90" i="3"/>
  <c r="O89" i="3"/>
  <c r="P89" i="3"/>
  <c r="U89" i="3"/>
  <c r="V89" i="3"/>
  <c r="H89" i="3"/>
  <c r="W89" i="3"/>
  <c r="E89" i="3"/>
  <c r="O88" i="3"/>
  <c r="P88" i="3"/>
  <c r="U88" i="3"/>
  <c r="V88" i="3"/>
  <c r="H88" i="3"/>
  <c r="W88" i="3"/>
  <c r="E88" i="3"/>
  <c r="P87" i="3"/>
  <c r="U87" i="3"/>
  <c r="V87" i="3"/>
  <c r="O87" i="3"/>
  <c r="H87" i="3"/>
  <c r="W87" i="3"/>
  <c r="E87" i="3"/>
  <c r="P86" i="3"/>
  <c r="U86" i="3"/>
  <c r="V86" i="3"/>
  <c r="O86" i="3"/>
  <c r="H86" i="3"/>
  <c r="W86" i="3"/>
  <c r="E86" i="3"/>
  <c r="P85" i="3"/>
  <c r="U85" i="3"/>
  <c r="V85" i="3"/>
  <c r="O85" i="3"/>
  <c r="H85" i="3"/>
  <c r="W85" i="3"/>
  <c r="E85" i="3"/>
  <c r="P84" i="3"/>
  <c r="U84" i="3"/>
  <c r="V84" i="3"/>
  <c r="O84" i="3"/>
  <c r="H84" i="3"/>
  <c r="W84" i="3"/>
  <c r="E84" i="3"/>
  <c r="P83" i="3"/>
  <c r="U83" i="3"/>
  <c r="V83" i="3"/>
  <c r="O83" i="3"/>
  <c r="H83" i="3"/>
  <c r="W83" i="3"/>
  <c r="E83" i="3"/>
  <c r="O82" i="3"/>
  <c r="P82" i="3"/>
  <c r="U82" i="3"/>
  <c r="V82" i="3"/>
  <c r="H82" i="3"/>
  <c r="W82" i="3"/>
  <c r="E82" i="3"/>
  <c r="O81" i="3"/>
  <c r="P81" i="3"/>
  <c r="U81" i="3"/>
  <c r="V81" i="3"/>
  <c r="H81" i="3"/>
  <c r="W81" i="3"/>
  <c r="E81" i="3"/>
  <c r="P80" i="3"/>
  <c r="U80" i="3"/>
  <c r="V80" i="3"/>
  <c r="O80" i="3"/>
  <c r="H80" i="3"/>
  <c r="W80" i="3"/>
  <c r="E80" i="3"/>
  <c r="P79" i="3"/>
  <c r="U79" i="3"/>
  <c r="V79" i="3"/>
  <c r="O79" i="3"/>
  <c r="H79" i="3"/>
  <c r="W79" i="3"/>
  <c r="E79" i="3"/>
  <c r="O78" i="3"/>
  <c r="P78" i="3"/>
  <c r="U78" i="3"/>
  <c r="V78" i="3"/>
  <c r="H78" i="3"/>
  <c r="W78" i="3"/>
  <c r="E78" i="3"/>
  <c r="O77" i="3"/>
  <c r="P77" i="3"/>
  <c r="U77" i="3"/>
  <c r="V77" i="3"/>
  <c r="H77" i="3"/>
  <c r="W77" i="3"/>
  <c r="E77" i="3"/>
  <c r="O76" i="3"/>
  <c r="P76" i="3"/>
  <c r="U76" i="3"/>
  <c r="V76" i="3"/>
  <c r="H76" i="3"/>
  <c r="W76" i="3"/>
  <c r="E76" i="3"/>
  <c r="O75" i="3"/>
  <c r="P75" i="3"/>
  <c r="U75" i="3"/>
  <c r="V75" i="3"/>
  <c r="H75" i="3"/>
  <c r="W75" i="3"/>
  <c r="E75" i="3"/>
  <c r="P74" i="3"/>
  <c r="U74" i="3"/>
  <c r="V74" i="3"/>
  <c r="O74" i="3"/>
  <c r="H74" i="3"/>
  <c r="W74" i="3"/>
  <c r="E74" i="3"/>
  <c r="P73" i="3"/>
  <c r="U73" i="3"/>
  <c r="V73" i="3"/>
  <c r="O73" i="3"/>
  <c r="H73" i="3"/>
  <c r="W73" i="3"/>
  <c r="E73" i="3"/>
  <c r="P72" i="3"/>
  <c r="U72" i="3"/>
  <c r="V72" i="3"/>
  <c r="O72" i="3"/>
  <c r="H72" i="3"/>
  <c r="W72" i="3"/>
  <c r="E72" i="3"/>
  <c r="P71" i="3"/>
  <c r="U71" i="3"/>
  <c r="V71" i="3"/>
  <c r="O71" i="3"/>
  <c r="H71" i="3"/>
  <c r="W71" i="3"/>
  <c r="E71" i="3"/>
  <c r="O70" i="3"/>
  <c r="P70" i="3"/>
  <c r="U70" i="3"/>
  <c r="V70" i="3"/>
  <c r="H70" i="3"/>
  <c r="W70" i="3"/>
  <c r="E70" i="3"/>
  <c r="O69" i="3"/>
  <c r="P69" i="3"/>
  <c r="U69" i="3"/>
  <c r="V69" i="3"/>
  <c r="H69" i="3"/>
  <c r="W69" i="3"/>
  <c r="E69" i="3"/>
  <c r="P68" i="3"/>
  <c r="U68" i="3"/>
  <c r="V68" i="3"/>
  <c r="O68" i="3"/>
  <c r="H68" i="3"/>
  <c r="W68" i="3"/>
  <c r="E68" i="3"/>
  <c r="P67" i="3"/>
  <c r="U67" i="3"/>
  <c r="V67" i="3"/>
  <c r="O67" i="3"/>
  <c r="H67" i="3"/>
  <c r="W67" i="3"/>
  <c r="E67" i="3"/>
  <c r="O66" i="3"/>
  <c r="P66" i="3"/>
  <c r="U66" i="3"/>
  <c r="V66" i="3"/>
  <c r="H66" i="3"/>
  <c r="W66" i="3"/>
  <c r="E66" i="3"/>
  <c r="O65" i="3"/>
  <c r="P65" i="3"/>
  <c r="U65" i="3"/>
  <c r="V65" i="3"/>
  <c r="H65" i="3"/>
  <c r="W65" i="3"/>
  <c r="E65" i="3"/>
  <c r="O64" i="3"/>
  <c r="P64" i="3"/>
  <c r="U64" i="3"/>
  <c r="V64" i="3"/>
  <c r="H64" i="3"/>
  <c r="W64" i="3"/>
  <c r="E64" i="3"/>
  <c r="P63" i="3"/>
  <c r="U63" i="3"/>
  <c r="V63" i="3"/>
  <c r="O63" i="3"/>
  <c r="H63" i="3"/>
  <c r="W63" i="3"/>
  <c r="E63" i="3"/>
  <c r="P62" i="3"/>
  <c r="U62" i="3"/>
  <c r="V62" i="3"/>
  <c r="O62" i="3"/>
  <c r="H62" i="3"/>
  <c r="W62" i="3"/>
  <c r="E62" i="3"/>
  <c r="P61" i="3"/>
  <c r="V61" i="3"/>
  <c r="O61" i="3"/>
  <c r="H61" i="3"/>
  <c r="W61" i="3"/>
  <c r="U61" i="3"/>
  <c r="E61" i="3"/>
  <c r="P60" i="3"/>
  <c r="V60" i="3"/>
  <c r="O60" i="3"/>
  <c r="H60" i="3"/>
  <c r="W60" i="3"/>
  <c r="U60" i="3"/>
  <c r="E60" i="3"/>
  <c r="P59" i="3"/>
  <c r="U59" i="3"/>
  <c r="V59" i="3"/>
  <c r="O59" i="3"/>
  <c r="H59" i="3"/>
  <c r="W59" i="3"/>
  <c r="E59" i="3"/>
  <c r="P58" i="3"/>
  <c r="U58" i="3"/>
  <c r="V58" i="3"/>
  <c r="O58" i="3"/>
  <c r="H58" i="3"/>
  <c r="W58" i="3"/>
  <c r="E58" i="3"/>
  <c r="O57" i="3"/>
  <c r="P57" i="3"/>
  <c r="U57" i="3"/>
  <c r="V57" i="3"/>
  <c r="H57" i="3"/>
  <c r="W57" i="3"/>
  <c r="E57" i="3"/>
  <c r="O56" i="3"/>
  <c r="P56" i="3"/>
  <c r="U56" i="3"/>
  <c r="V56" i="3"/>
  <c r="H56" i="3"/>
  <c r="W56" i="3"/>
  <c r="E56" i="3"/>
  <c r="P55" i="3"/>
  <c r="U55" i="3"/>
  <c r="V55" i="3"/>
  <c r="O55" i="3"/>
  <c r="H55" i="3"/>
  <c r="W55" i="3"/>
  <c r="E55" i="3"/>
  <c r="P54" i="3"/>
  <c r="U54" i="3"/>
  <c r="V54" i="3"/>
  <c r="O54" i="3"/>
  <c r="H54" i="3"/>
  <c r="W54" i="3"/>
  <c r="E54" i="3"/>
  <c r="O53" i="3"/>
  <c r="P53" i="3"/>
  <c r="U53" i="3"/>
  <c r="V53" i="3"/>
  <c r="H53" i="3"/>
  <c r="W53" i="3"/>
  <c r="E53" i="3"/>
  <c r="O52" i="3"/>
  <c r="P52" i="3"/>
  <c r="U52" i="3"/>
  <c r="V52" i="3"/>
  <c r="H52" i="3"/>
  <c r="W52" i="3"/>
  <c r="E52" i="3"/>
  <c r="P51" i="3"/>
  <c r="V51" i="3"/>
  <c r="O51" i="3"/>
  <c r="H51" i="3"/>
  <c r="W51" i="3"/>
  <c r="U51" i="3"/>
  <c r="E51" i="3"/>
  <c r="P50" i="3"/>
  <c r="V50" i="3"/>
  <c r="O50" i="3"/>
  <c r="H50" i="3"/>
  <c r="W50" i="3"/>
  <c r="U50" i="3"/>
  <c r="E50" i="3"/>
  <c r="O49" i="3"/>
  <c r="P49" i="3"/>
  <c r="U49" i="3"/>
  <c r="V49" i="3"/>
  <c r="H49" i="3"/>
  <c r="W49" i="3"/>
  <c r="E49" i="3"/>
  <c r="O48" i="3"/>
  <c r="P48" i="3"/>
  <c r="U48" i="3"/>
  <c r="V48" i="3"/>
  <c r="H48" i="3"/>
  <c r="W48" i="3"/>
  <c r="E48" i="3"/>
  <c r="P47" i="3"/>
  <c r="U47" i="3"/>
  <c r="V47" i="3"/>
  <c r="O47" i="3"/>
  <c r="H47" i="3"/>
  <c r="W47" i="3"/>
  <c r="E47" i="3"/>
  <c r="P46" i="3"/>
  <c r="U46" i="3"/>
  <c r="V46" i="3"/>
  <c r="O46" i="3"/>
  <c r="H46" i="3"/>
  <c r="W46" i="3"/>
  <c r="E46" i="3"/>
  <c r="P45" i="3"/>
  <c r="U45" i="3"/>
  <c r="V45" i="3"/>
  <c r="O45" i="3"/>
  <c r="H45" i="3"/>
  <c r="W45" i="3"/>
  <c r="E45" i="3"/>
  <c r="P44" i="3"/>
  <c r="U44" i="3"/>
  <c r="V44" i="3"/>
  <c r="O44" i="3"/>
  <c r="H44" i="3"/>
  <c r="W44" i="3"/>
  <c r="E44" i="3"/>
  <c r="P43" i="3"/>
  <c r="U43" i="3"/>
  <c r="V43" i="3"/>
  <c r="O43" i="3"/>
  <c r="H43" i="3"/>
  <c r="W43" i="3"/>
  <c r="E43" i="3"/>
  <c r="P42" i="3"/>
  <c r="U42" i="3"/>
  <c r="V42" i="3"/>
  <c r="O42" i="3"/>
  <c r="H42" i="3"/>
  <c r="W42" i="3"/>
  <c r="E42" i="3"/>
  <c r="P41" i="3"/>
  <c r="U41" i="3"/>
  <c r="V41" i="3"/>
  <c r="O41" i="3"/>
  <c r="H41" i="3"/>
  <c r="W41" i="3"/>
  <c r="E41" i="3"/>
  <c r="P40" i="3"/>
  <c r="U40" i="3"/>
  <c r="V40" i="3"/>
  <c r="O40" i="3"/>
  <c r="H40" i="3"/>
  <c r="W40" i="3"/>
  <c r="E40" i="3"/>
  <c r="P39" i="3"/>
  <c r="U39" i="3"/>
  <c r="V39" i="3"/>
  <c r="O39" i="3"/>
  <c r="H39" i="3"/>
  <c r="W39" i="3"/>
  <c r="E39" i="3"/>
  <c r="P38" i="3"/>
  <c r="U38" i="3"/>
  <c r="V38" i="3"/>
  <c r="O38" i="3"/>
  <c r="H38" i="3"/>
  <c r="W38" i="3"/>
  <c r="E38" i="3"/>
  <c r="P37" i="3"/>
  <c r="U37" i="3"/>
  <c r="V37" i="3"/>
  <c r="O37" i="3"/>
  <c r="H37" i="3"/>
  <c r="W37" i="3"/>
  <c r="E37" i="3"/>
  <c r="O36" i="3"/>
  <c r="P36" i="3"/>
  <c r="U36" i="3"/>
  <c r="V36" i="3"/>
  <c r="H36" i="3"/>
  <c r="W36" i="3"/>
  <c r="E36" i="3"/>
  <c r="O35" i="3"/>
  <c r="P35" i="3"/>
  <c r="U35" i="3"/>
  <c r="V35" i="3"/>
  <c r="H35" i="3"/>
  <c r="W35" i="3"/>
  <c r="E35" i="3"/>
  <c r="O34" i="3"/>
  <c r="P34" i="3"/>
  <c r="U34" i="3"/>
  <c r="V34" i="3"/>
  <c r="H34" i="3"/>
  <c r="W34" i="3"/>
  <c r="E34" i="3"/>
  <c r="O33" i="3"/>
  <c r="P33" i="3"/>
  <c r="U33" i="3"/>
  <c r="V33" i="3"/>
  <c r="H33" i="3"/>
  <c r="W33" i="3"/>
  <c r="E33" i="3"/>
  <c r="P32" i="3"/>
  <c r="U32" i="3"/>
  <c r="V32" i="3"/>
  <c r="O32" i="3"/>
  <c r="H32" i="3"/>
  <c r="W32" i="3"/>
  <c r="E32" i="3"/>
  <c r="P31" i="3"/>
  <c r="U31" i="3"/>
  <c r="V31" i="3"/>
  <c r="O31" i="3"/>
  <c r="H31" i="3"/>
  <c r="W31" i="3"/>
  <c r="E31" i="3"/>
  <c r="P30" i="3"/>
  <c r="U30" i="3"/>
  <c r="V30" i="3"/>
  <c r="O30" i="3"/>
  <c r="H30" i="3"/>
  <c r="W30" i="3"/>
  <c r="E30" i="3"/>
  <c r="P29" i="3"/>
  <c r="U29" i="3"/>
  <c r="V29" i="3"/>
  <c r="O29" i="3"/>
  <c r="H29" i="3"/>
  <c r="W29" i="3"/>
  <c r="E29" i="3"/>
  <c r="O28" i="3"/>
  <c r="P28" i="3"/>
  <c r="U28" i="3"/>
  <c r="V28" i="3"/>
  <c r="H28" i="3"/>
  <c r="W28" i="3"/>
  <c r="E28" i="3"/>
  <c r="O27" i="3"/>
  <c r="P27" i="3"/>
  <c r="U27" i="3"/>
  <c r="V27" i="3"/>
  <c r="H27" i="3"/>
  <c r="W27" i="3"/>
  <c r="E27" i="3"/>
  <c r="P26" i="3"/>
  <c r="U26" i="3"/>
  <c r="V26" i="3"/>
  <c r="O26" i="3"/>
  <c r="H26" i="3"/>
  <c r="W26" i="3"/>
  <c r="E26" i="3"/>
  <c r="P25" i="3"/>
  <c r="U25" i="3"/>
  <c r="V25" i="3"/>
  <c r="O25" i="3"/>
  <c r="H25" i="3"/>
  <c r="W25" i="3"/>
  <c r="E25" i="3"/>
  <c r="O24" i="3"/>
  <c r="P24" i="3"/>
  <c r="U24" i="3"/>
  <c r="V24" i="3"/>
  <c r="H24" i="3"/>
  <c r="W24" i="3"/>
  <c r="E24" i="3"/>
  <c r="O23" i="3"/>
  <c r="P23" i="3"/>
  <c r="U23" i="3"/>
  <c r="V23" i="3"/>
  <c r="H23" i="3"/>
  <c r="W23" i="3"/>
  <c r="E23" i="3"/>
  <c r="P22" i="3"/>
  <c r="U22" i="3"/>
  <c r="V22" i="3"/>
  <c r="O22" i="3"/>
  <c r="H22" i="3"/>
  <c r="W22" i="3"/>
  <c r="E22" i="3"/>
  <c r="P21" i="3"/>
  <c r="U21" i="3"/>
  <c r="V21" i="3"/>
  <c r="O21" i="3"/>
  <c r="H21" i="3"/>
  <c r="W21" i="3"/>
  <c r="E21" i="3"/>
  <c r="P20" i="3"/>
  <c r="V20" i="3"/>
  <c r="O20" i="3"/>
  <c r="H20" i="3"/>
  <c r="W20" i="3"/>
  <c r="U20" i="3"/>
  <c r="E20" i="3"/>
  <c r="P19" i="3"/>
  <c r="U19" i="3"/>
  <c r="V19" i="3"/>
  <c r="O19" i="3"/>
  <c r="H19" i="3"/>
  <c r="W19" i="3"/>
  <c r="E19" i="3"/>
  <c r="P18" i="3"/>
  <c r="V18" i="3"/>
  <c r="O18" i="3"/>
  <c r="H18" i="3"/>
  <c r="W18" i="3"/>
  <c r="U18" i="3"/>
  <c r="E18" i="3"/>
  <c r="P17" i="3"/>
  <c r="V17" i="3"/>
  <c r="O17" i="3"/>
  <c r="H17" i="3"/>
  <c r="W17" i="3"/>
  <c r="U17" i="3"/>
  <c r="E17" i="3"/>
  <c r="O16" i="3"/>
  <c r="P16" i="3"/>
  <c r="U16" i="3"/>
  <c r="V16" i="3"/>
  <c r="H16" i="3"/>
  <c r="W16" i="3"/>
  <c r="E16" i="3"/>
  <c r="O15" i="3"/>
  <c r="P15" i="3"/>
  <c r="U15" i="3"/>
  <c r="V15" i="3"/>
  <c r="H15" i="3"/>
  <c r="W15" i="3"/>
  <c r="E15" i="3"/>
  <c r="O14" i="3"/>
  <c r="P14" i="3"/>
  <c r="U14" i="3"/>
  <c r="V14" i="3"/>
  <c r="H14" i="3"/>
  <c r="W14" i="3"/>
  <c r="E14" i="3"/>
  <c r="P13" i="3"/>
  <c r="U13" i="3"/>
  <c r="V13" i="3"/>
  <c r="O13" i="3"/>
  <c r="H13" i="3"/>
  <c r="W13" i="3"/>
  <c r="E13" i="3"/>
  <c r="P12" i="3"/>
  <c r="U12" i="3"/>
  <c r="V12" i="3"/>
  <c r="O12" i="3"/>
  <c r="H12" i="3"/>
  <c r="W12" i="3"/>
  <c r="E12" i="3"/>
  <c r="P11" i="3"/>
  <c r="V11" i="3"/>
  <c r="O11" i="3"/>
  <c r="H11" i="3"/>
  <c r="W11" i="3"/>
  <c r="U11" i="3"/>
  <c r="E11" i="3"/>
  <c r="P10" i="3"/>
  <c r="V10" i="3"/>
  <c r="O10" i="3"/>
  <c r="H10" i="3"/>
  <c r="W10" i="3"/>
  <c r="U10" i="3"/>
  <c r="E10" i="3"/>
  <c r="P9" i="3"/>
  <c r="V9" i="3"/>
  <c r="O9" i="3"/>
  <c r="H9" i="3"/>
  <c r="W9" i="3"/>
  <c r="U9" i="3"/>
  <c r="E9" i="3"/>
  <c r="P8" i="3"/>
  <c r="V8" i="3"/>
  <c r="O8" i="3"/>
  <c r="H8" i="3"/>
  <c r="W8" i="3"/>
  <c r="U8" i="3"/>
  <c r="E8" i="3"/>
  <c r="P7" i="3"/>
  <c r="V7" i="3"/>
  <c r="O7" i="3"/>
  <c r="H7" i="3"/>
  <c r="W7" i="3"/>
  <c r="U7" i="3"/>
  <c r="E7" i="3"/>
  <c r="P6" i="3"/>
  <c r="V6" i="3"/>
  <c r="O6" i="3"/>
  <c r="H6" i="3"/>
  <c r="W6" i="3"/>
  <c r="U6" i="3"/>
  <c r="E6" i="3"/>
  <c r="P5" i="3"/>
  <c r="V5" i="3"/>
  <c r="O5" i="3"/>
  <c r="H5" i="3"/>
  <c r="W5" i="3"/>
  <c r="U5" i="3"/>
  <c r="E5" i="3"/>
  <c r="P4" i="3"/>
  <c r="V4" i="3"/>
  <c r="O4" i="3"/>
  <c r="H4" i="3"/>
  <c r="W4" i="3"/>
  <c r="U4" i="3"/>
  <c r="E4" i="3"/>
  <c r="P3" i="3"/>
  <c r="V3" i="3"/>
  <c r="O3" i="3"/>
  <c r="H3" i="3"/>
  <c r="W3" i="3"/>
  <c r="U3" i="3"/>
  <c r="E3" i="3"/>
  <c r="P2" i="3"/>
  <c r="V2" i="3"/>
  <c r="O2" i="3"/>
  <c r="H2" i="3"/>
  <c r="W2" i="3"/>
  <c r="U2" i="3"/>
  <c r="E2" i="3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2" i="2"/>
  <c r="H419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154" i="2"/>
  <c r="H155" i="2"/>
  <c r="H156" i="2"/>
  <c r="H157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61" i="2"/>
  <c r="H62" i="2"/>
  <c r="H54" i="2"/>
  <c r="H55" i="2"/>
  <c r="H56" i="2"/>
  <c r="H57" i="2"/>
  <c r="H58" i="2"/>
  <c r="H59" i="2"/>
  <c r="H6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3" i="2"/>
  <c r="H4" i="2"/>
  <c r="H5" i="2"/>
  <c r="H6" i="2"/>
  <c r="H7" i="2"/>
  <c r="H8" i="2"/>
  <c r="H9" i="2"/>
  <c r="H10" i="2"/>
  <c r="H2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14" i="2"/>
  <c r="P3" i="2"/>
  <c r="P4" i="2"/>
  <c r="P5" i="2"/>
  <c r="P6" i="2"/>
  <c r="P7" i="2"/>
  <c r="P8" i="2"/>
  <c r="P9" i="2"/>
  <c r="P10" i="2"/>
  <c r="P11" i="2"/>
  <c r="P12" i="2"/>
  <c r="P13" i="2"/>
  <c r="P2" i="2"/>
  <c r="V2" i="2"/>
  <c r="O2" i="2"/>
  <c r="V3" i="2"/>
  <c r="V4" i="2"/>
  <c r="V5" i="2"/>
  <c r="V6" i="2"/>
  <c r="V7" i="2"/>
  <c r="V8" i="2"/>
  <c r="V9" i="2"/>
  <c r="V10" i="2"/>
  <c r="V11" i="2"/>
  <c r="U12" i="2"/>
  <c r="V12" i="2"/>
  <c r="U13" i="2"/>
  <c r="V13" i="2"/>
  <c r="U14" i="2"/>
  <c r="V14" i="2"/>
  <c r="U15" i="2"/>
  <c r="V15" i="2"/>
  <c r="U16" i="2"/>
  <c r="V16" i="2"/>
  <c r="V17" i="2"/>
  <c r="V18" i="2"/>
  <c r="U19" i="2"/>
  <c r="V19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V50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V60" i="2"/>
  <c r="V61" i="2"/>
  <c r="U62" i="2"/>
  <c r="V62" i="2"/>
  <c r="U63" i="2"/>
  <c r="V63" i="2"/>
  <c r="U64" i="2"/>
  <c r="V64" i="2"/>
  <c r="U65" i="2"/>
  <c r="V65" i="2"/>
  <c r="U66" i="2"/>
  <c r="V66" i="2"/>
  <c r="U67" i="2"/>
  <c r="V67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81" i="2"/>
  <c r="V81" i="2"/>
  <c r="U82" i="2"/>
  <c r="V82" i="2"/>
  <c r="U83" i="2"/>
  <c r="V83" i="2"/>
  <c r="U84" i="2"/>
  <c r="V84" i="2"/>
  <c r="U85" i="2"/>
  <c r="V85" i="2"/>
  <c r="U86" i="2"/>
  <c r="V86" i="2"/>
  <c r="U87" i="2"/>
  <c r="V87" i="2"/>
  <c r="U88" i="2"/>
  <c r="V88" i="2"/>
  <c r="U89" i="2"/>
  <c r="V89" i="2"/>
  <c r="U90" i="2"/>
  <c r="V90" i="2"/>
  <c r="U91" i="2"/>
  <c r="V91" i="2"/>
  <c r="U92" i="2"/>
  <c r="V92" i="2"/>
  <c r="U93" i="2"/>
  <c r="V93" i="2"/>
  <c r="U94" i="2"/>
  <c r="V94" i="2"/>
  <c r="U95" i="2"/>
  <c r="V95" i="2"/>
  <c r="U96" i="2"/>
  <c r="V96" i="2"/>
  <c r="U97" i="2"/>
  <c r="V97" i="2"/>
  <c r="U98" i="2"/>
  <c r="V98" i="2"/>
  <c r="V99" i="2"/>
  <c r="U100" i="2"/>
  <c r="V100" i="2"/>
  <c r="U101" i="2"/>
  <c r="V101" i="2"/>
  <c r="U102" i="2"/>
  <c r="V102" i="2"/>
  <c r="U103" i="2"/>
  <c r="V103" i="2"/>
  <c r="U104" i="2"/>
  <c r="V104" i="2"/>
  <c r="U105" i="2"/>
  <c r="V105" i="2"/>
  <c r="U106" i="2"/>
  <c r="V106" i="2"/>
  <c r="U107" i="2"/>
  <c r="V107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U114" i="2"/>
  <c r="V114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U126" i="2"/>
  <c r="V126" i="2"/>
  <c r="V127" i="2"/>
  <c r="V128" i="2"/>
  <c r="U129" i="2"/>
  <c r="V129" i="2"/>
  <c r="U130" i="2"/>
  <c r="V130" i="2"/>
  <c r="U131" i="2"/>
  <c r="V131" i="2"/>
  <c r="U132" i="2"/>
  <c r="V132" i="2"/>
  <c r="U133" i="2"/>
  <c r="V133" i="2"/>
  <c r="U134" i="2"/>
  <c r="V134" i="2"/>
  <c r="U135" i="2"/>
  <c r="V135" i="2"/>
  <c r="U136" i="2"/>
  <c r="V136" i="2"/>
  <c r="U137" i="2"/>
  <c r="V137" i="2"/>
  <c r="U138" i="2"/>
  <c r="V138" i="2"/>
  <c r="U139" i="2"/>
  <c r="V139" i="2"/>
  <c r="U140" i="2"/>
  <c r="V140" i="2"/>
  <c r="U141" i="2"/>
  <c r="V141" i="2"/>
  <c r="U142" i="2"/>
  <c r="V142" i="2"/>
  <c r="U143" i="2"/>
  <c r="V143" i="2"/>
  <c r="U144" i="2"/>
  <c r="V144" i="2"/>
  <c r="U145" i="2"/>
  <c r="V145" i="2"/>
  <c r="U146" i="2"/>
  <c r="V146" i="2"/>
  <c r="U147" i="2"/>
  <c r="V147" i="2"/>
  <c r="U148" i="2"/>
  <c r="V148" i="2"/>
  <c r="U149" i="2"/>
  <c r="V149" i="2"/>
  <c r="U150" i="2"/>
  <c r="V150" i="2"/>
  <c r="U151" i="2"/>
  <c r="V151" i="2"/>
  <c r="U152" i="2"/>
  <c r="V152" i="2"/>
  <c r="U153" i="2"/>
  <c r="V153" i="2"/>
  <c r="V154" i="2"/>
  <c r="V155" i="2"/>
  <c r="U156" i="2"/>
  <c r="V156" i="2"/>
  <c r="U157" i="2"/>
  <c r="V157" i="2"/>
  <c r="U158" i="2"/>
  <c r="V158" i="2"/>
  <c r="U159" i="2"/>
  <c r="V159" i="2"/>
  <c r="U160" i="2"/>
  <c r="V160" i="2"/>
  <c r="U161" i="2"/>
  <c r="V161" i="2"/>
  <c r="U162" i="2"/>
  <c r="V162" i="2"/>
  <c r="U163" i="2"/>
  <c r="V163" i="2"/>
  <c r="U164" i="2"/>
  <c r="V164" i="2"/>
  <c r="U165" i="2"/>
  <c r="V165" i="2"/>
  <c r="U166" i="2"/>
  <c r="V166" i="2"/>
  <c r="U167" i="2"/>
  <c r="V167" i="2"/>
  <c r="V168" i="2"/>
  <c r="V169" i="2"/>
  <c r="U170" i="2"/>
  <c r="V170" i="2"/>
  <c r="U171" i="2"/>
  <c r="V171" i="2"/>
  <c r="U172" i="2"/>
  <c r="V172" i="2"/>
  <c r="U173" i="2"/>
  <c r="V173" i="2"/>
  <c r="U174" i="2"/>
  <c r="V174" i="2"/>
  <c r="U175" i="2"/>
  <c r="V175" i="2"/>
  <c r="U176" i="2"/>
  <c r="V176" i="2"/>
  <c r="U177" i="2"/>
  <c r="V177" i="2"/>
  <c r="U178" i="2"/>
  <c r="V178" i="2"/>
  <c r="U179" i="2"/>
  <c r="V179" i="2"/>
  <c r="U180" i="2"/>
  <c r="V180" i="2"/>
  <c r="U181" i="2"/>
  <c r="V181" i="2"/>
  <c r="U182" i="2"/>
  <c r="V182" i="2"/>
  <c r="U183" i="2"/>
  <c r="V183" i="2"/>
  <c r="U184" i="2"/>
  <c r="V184" i="2"/>
  <c r="U185" i="2"/>
  <c r="V185" i="2"/>
  <c r="U186" i="2"/>
  <c r="V186" i="2"/>
  <c r="U187" i="2"/>
  <c r="V187" i="2"/>
  <c r="U188" i="2"/>
  <c r="V188" i="2"/>
  <c r="U189" i="2"/>
  <c r="V189" i="2"/>
  <c r="U190" i="2"/>
  <c r="V190" i="2"/>
  <c r="U191" i="2"/>
  <c r="V191" i="2"/>
  <c r="U192" i="2"/>
  <c r="V192" i="2"/>
  <c r="U193" i="2"/>
  <c r="V193" i="2"/>
  <c r="U194" i="2"/>
  <c r="V194" i="2"/>
  <c r="U195" i="2"/>
  <c r="V195" i="2"/>
  <c r="U196" i="2"/>
  <c r="V196" i="2"/>
  <c r="U197" i="2"/>
  <c r="V197" i="2"/>
  <c r="U198" i="2"/>
  <c r="V198" i="2"/>
  <c r="U199" i="2"/>
  <c r="V199" i="2"/>
  <c r="U200" i="2"/>
  <c r="V200" i="2"/>
  <c r="U201" i="2"/>
  <c r="V201" i="2"/>
  <c r="U202" i="2"/>
  <c r="V202" i="2"/>
  <c r="V203" i="2"/>
  <c r="V204" i="2"/>
  <c r="V205" i="2"/>
  <c r="V206" i="2"/>
  <c r="V207" i="2"/>
  <c r="U208" i="2"/>
  <c r="V208" i="2"/>
  <c r="U209" i="2"/>
  <c r="V209" i="2"/>
  <c r="U210" i="2"/>
  <c r="V210" i="2"/>
  <c r="U211" i="2"/>
  <c r="V211" i="2"/>
  <c r="U212" i="2"/>
  <c r="V212" i="2"/>
  <c r="U213" i="2"/>
  <c r="V213" i="2"/>
  <c r="U214" i="2"/>
  <c r="V214" i="2"/>
  <c r="U215" i="2"/>
  <c r="V215" i="2"/>
  <c r="U216" i="2"/>
  <c r="V216" i="2"/>
  <c r="U217" i="2"/>
  <c r="V217" i="2"/>
  <c r="U218" i="2"/>
  <c r="V218" i="2"/>
  <c r="U219" i="2"/>
  <c r="V219" i="2"/>
  <c r="U220" i="2"/>
  <c r="V220" i="2"/>
  <c r="U221" i="2"/>
  <c r="V221" i="2"/>
  <c r="U222" i="2"/>
  <c r="V222" i="2"/>
  <c r="U223" i="2"/>
  <c r="V223" i="2"/>
  <c r="U224" i="2"/>
  <c r="V224" i="2"/>
  <c r="V225" i="2"/>
  <c r="V226" i="2"/>
  <c r="U227" i="2"/>
  <c r="V227" i="2"/>
  <c r="V228" i="2"/>
  <c r="U229" i="2"/>
  <c r="V229" i="2"/>
  <c r="U230" i="2"/>
  <c r="V230" i="2"/>
  <c r="U231" i="2"/>
  <c r="V231" i="2"/>
  <c r="U232" i="2"/>
  <c r="V232" i="2"/>
  <c r="V233" i="2"/>
  <c r="V234" i="2"/>
  <c r="U235" i="2"/>
  <c r="V235" i="2"/>
  <c r="U236" i="2"/>
  <c r="V236" i="2"/>
  <c r="U237" i="2"/>
  <c r="V237" i="2"/>
  <c r="V238" i="2"/>
  <c r="V239" i="2"/>
  <c r="U240" i="2"/>
  <c r="V240" i="2"/>
  <c r="U241" i="2"/>
  <c r="V241" i="2"/>
  <c r="U242" i="2"/>
  <c r="V242" i="2"/>
  <c r="U243" i="2"/>
  <c r="V243" i="2"/>
  <c r="U244" i="2"/>
  <c r="V244" i="2"/>
  <c r="U245" i="2"/>
  <c r="V245" i="2"/>
  <c r="U246" i="2"/>
  <c r="V246" i="2"/>
  <c r="U247" i="2"/>
  <c r="V247" i="2"/>
  <c r="U248" i="2"/>
  <c r="V248" i="2"/>
  <c r="U249" i="2"/>
  <c r="V249" i="2"/>
  <c r="U250" i="2"/>
  <c r="V250" i="2"/>
  <c r="U251" i="2"/>
  <c r="V251" i="2"/>
  <c r="U252" i="2"/>
  <c r="V252" i="2"/>
  <c r="U253" i="2"/>
  <c r="V253" i="2"/>
  <c r="U254" i="2"/>
  <c r="V254" i="2"/>
  <c r="V255" i="2"/>
  <c r="V256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U285" i="2"/>
  <c r="V285" i="2"/>
  <c r="U286" i="2"/>
  <c r="V286" i="2"/>
  <c r="U287" i="2"/>
  <c r="V287" i="2"/>
  <c r="U288" i="2"/>
  <c r="V288" i="2"/>
  <c r="U289" i="2"/>
  <c r="V289" i="2"/>
  <c r="U290" i="2"/>
  <c r="V290" i="2"/>
  <c r="U291" i="2"/>
  <c r="V291" i="2"/>
  <c r="U292" i="2"/>
  <c r="V292" i="2"/>
  <c r="U293" i="2"/>
  <c r="V293" i="2"/>
  <c r="U294" i="2"/>
  <c r="V294" i="2"/>
  <c r="U295" i="2"/>
  <c r="V295" i="2"/>
  <c r="U296" i="2"/>
  <c r="V296" i="2"/>
  <c r="U297" i="2"/>
  <c r="V297" i="2"/>
  <c r="U298" i="2"/>
  <c r="V298" i="2"/>
  <c r="U299" i="2"/>
  <c r="V299" i="2"/>
  <c r="U300" i="2"/>
  <c r="V300" i="2"/>
  <c r="U301" i="2"/>
  <c r="V301" i="2"/>
  <c r="U302" i="2"/>
  <c r="V302" i="2"/>
  <c r="U303" i="2"/>
  <c r="V303" i="2"/>
  <c r="U304" i="2"/>
  <c r="V304" i="2"/>
  <c r="U305" i="2"/>
  <c r="V305" i="2"/>
  <c r="U306" i="2"/>
  <c r="V306" i="2"/>
  <c r="U307" i="2"/>
  <c r="V307" i="2"/>
  <c r="U308" i="2"/>
  <c r="V308" i="2"/>
  <c r="U309" i="2"/>
  <c r="V309" i="2"/>
  <c r="U310" i="2"/>
  <c r="V310" i="2"/>
  <c r="U311" i="2"/>
  <c r="V311" i="2"/>
  <c r="U312" i="2"/>
  <c r="V312" i="2"/>
  <c r="U313" i="2"/>
  <c r="V313" i="2"/>
  <c r="U314" i="2"/>
  <c r="V314" i="2"/>
  <c r="U315" i="2"/>
  <c r="V315" i="2"/>
  <c r="U316" i="2"/>
  <c r="V316" i="2"/>
  <c r="U317" i="2"/>
  <c r="V317" i="2"/>
  <c r="V318" i="2"/>
  <c r="U319" i="2"/>
  <c r="V319" i="2"/>
  <c r="U320" i="2"/>
  <c r="V320" i="2"/>
  <c r="U321" i="2"/>
  <c r="V321" i="2"/>
  <c r="U322" i="2"/>
  <c r="V322" i="2"/>
  <c r="U323" i="2"/>
  <c r="V323" i="2"/>
  <c r="U324" i="2"/>
  <c r="V324" i="2"/>
  <c r="U325" i="2"/>
  <c r="V325" i="2"/>
  <c r="U326" i="2"/>
  <c r="V326" i="2"/>
  <c r="U327" i="2"/>
  <c r="V327" i="2"/>
  <c r="U328" i="2"/>
  <c r="V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U353" i="2"/>
  <c r="V353" i="2"/>
  <c r="U354" i="2"/>
  <c r="V354" i="2"/>
  <c r="U355" i="2"/>
  <c r="V355" i="2"/>
  <c r="U356" i="2"/>
  <c r="V356" i="2"/>
  <c r="U357" i="2"/>
  <c r="V357" i="2"/>
  <c r="U358" i="2"/>
  <c r="V358" i="2"/>
  <c r="U359" i="2"/>
  <c r="V359" i="2"/>
  <c r="U360" i="2"/>
  <c r="V360" i="2"/>
  <c r="U361" i="2"/>
  <c r="V361" i="2"/>
  <c r="U362" i="2"/>
  <c r="V362" i="2"/>
  <c r="U363" i="2"/>
  <c r="V363" i="2"/>
  <c r="U364" i="2"/>
  <c r="V364" i="2"/>
  <c r="U365" i="2"/>
  <c r="V365" i="2"/>
  <c r="U366" i="2"/>
  <c r="V366" i="2"/>
  <c r="U367" i="2"/>
  <c r="V367" i="2"/>
  <c r="U368" i="2"/>
  <c r="V368" i="2"/>
  <c r="U369" i="2"/>
  <c r="V369" i="2"/>
  <c r="U370" i="2"/>
  <c r="V370" i="2"/>
  <c r="U371" i="2"/>
  <c r="V371" i="2"/>
  <c r="U372" i="2"/>
  <c r="V372" i="2"/>
  <c r="V373" i="2"/>
  <c r="U374" i="2"/>
  <c r="V374" i="2"/>
  <c r="U375" i="2"/>
  <c r="V375" i="2"/>
  <c r="U376" i="2"/>
  <c r="V376" i="2"/>
  <c r="U377" i="2"/>
  <c r="V377" i="2"/>
  <c r="U378" i="2"/>
  <c r="V378" i="2"/>
  <c r="U379" i="2"/>
  <c r="V379" i="2"/>
  <c r="U380" i="2"/>
  <c r="V380" i="2"/>
  <c r="U381" i="2"/>
  <c r="V381" i="2"/>
  <c r="U382" i="2"/>
  <c r="V382" i="2"/>
  <c r="U383" i="2"/>
  <c r="V383" i="2"/>
  <c r="U384" i="2"/>
  <c r="V384" i="2"/>
  <c r="U385" i="2"/>
  <c r="V385" i="2"/>
  <c r="U386" i="2"/>
  <c r="V386" i="2"/>
  <c r="U387" i="2"/>
  <c r="V387" i="2"/>
  <c r="U388" i="2"/>
  <c r="V388" i="2"/>
  <c r="U389" i="2"/>
  <c r="V389" i="2"/>
  <c r="U390" i="2"/>
  <c r="V390" i="2"/>
  <c r="U391" i="2"/>
  <c r="V391" i="2"/>
  <c r="U392" i="2"/>
  <c r="V392" i="2"/>
  <c r="U393" i="2"/>
  <c r="V393" i="2"/>
  <c r="U394" i="2"/>
  <c r="V394" i="2"/>
  <c r="U395" i="2"/>
  <c r="V395" i="2"/>
  <c r="U396" i="2"/>
  <c r="V396" i="2"/>
  <c r="U397" i="2"/>
  <c r="V397" i="2"/>
  <c r="U398" i="2"/>
  <c r="V398" i="2"/>
  <c r="U399" i="2"/>
  <c r="V399" i="2"/>
  <c r="U400" i="2"/>
  <c r="V400" i="2"/>
  <c r="U401" i="2"/>
  <c r="V401" i="2"/>
  <c r="V402" i="2"/>
  <c r="V403" i="2"/>
  <c r="V404" i="2"/>
  <c r="U405" i="2"/>
  <c r="V405" i="2"/>
  <c r="V406" i="2"/>
  <c r="U407" i="2"/>
  <c r="V407" i="2"/>
  <c r="V408" i="2"/>
  <c r="V409" i="2"/>
  <c r="V410" i="2"/>
  <c r="U411" i="2"/>
  <c r="V411" i="2"/>
  <c r="U412" i="2"/>
  <c r="V412" i="2"/>
  <c r="U413" i="2"/>
  <c r="V413" i="2"/>
  <c r="V414" i="2"/>
  <c r="V415" i="2"/>
  <c r="V416" i="2"/>
  <c r="V417" i="2"/>
  <c r="V418" i="2"/>
  <c r="V419" i="2"/>
  <c r="U418" i="2"/>
  <c r="U419" i="2"/>
  <c r="U318" i="2"/>
  <c r="U336" i="2"/>
  <c r="U345" i="2"/>
  <c r="U373" i="2"/>
  <c r="U402" i="2"/>
  <c r="U403" i="2"/>
  <c r="U404" i="2"/>
  <c r="U406" i="2"/>
  <c r="U408" i="2"/>
  <c r="U409" i="2"/>
  <c r="U410" i="2"/>
  <c r="U414" i="2"/>
  <c r="U415" i="2"/>
  <c r="U416" i="2"/>
  <c r="U417" i="2"/>
  <c r="U255" i="2"/>
  <c r="U256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25" i="2"/>
  <c r="U226" i="2"/>
  <c r="U228" i="2"/>
  <c r="U233" i="2"/>
  <c r="U234" i="2"/>
  <c r="U238" i="2"/>
  <c r="U239" i="2"/>
  <c r="U127" i="2"/>
  <c r="U128" i="2"/>
  <c r="U154" i="2"/>
  <c r="U155" i="2"/>
  <c r="U168" i="2"/>
  <c r="U169" i="2"/>
  <c r="U203" i="2"/>
  <c r="U204" i="2"/>
  <c r="U205" i="2"/>
  <c r="U206" i="2"/>
  <c r="U207" i="2"/>
  <c r="U17" i="2"/>
  <c r="U18" i="2"/>
  <c r="U20" i="2"/>
  <c r="U50" i="2"/>
  <c r="U51" i="2"/>
  <c r="U60" i="2"/>
  <c r="U61" i="2"/>
  <c r="U99" i="2"/>
  <c r="U3" i="2"/>
  <c r="U4" i="2"/>
  <c r="U5" i="2"/>
  <c r="U6" i="2"/>
  <c r="U7" i="2"/>
  <c r="U8" i="2"/>
  <c r="U9" i="2"/>
  <c r="U10" i="2"/>
  <c r="U11" i="2"/>
  <c r="U2" i="2"/>
  <c r="O419" i="2"/>
  <c r="E419" i="2"/>
  <c r="O418" i="2"/>
  <c r="E418" i="2"/>
  <c r="O417" i="2"/>
  <c r="E417" i="2"/>
  <c r="O416" i="2"/>
  <c r="E416" i="2"/>
  <c r="O415" i="2"/>
  <c r="E415" i="2"/>
  <c r="O414" i="2"/>
  <c r="E414" i="2"/>
  <c r="O413" i="2"/>
  <c r="E413" i="2"/>
  <c r="O412" i="2"/>
  <c r="E412" i="2"/>
  <c r="O411" i="2"/>
  <c r="E411" i="2"/>
  <c r="O410" i="2"/>
  <c r="E410" i="2"/>
  <c r="O409" i="2"/>
  <c r="E409" i="2"/>
  <c r="O408" i="2"/>
  <c r="E408" i="2"/>
  <c r="O407" i="2"/>
  <c r="E407" i="2"/>
  <c r="O406" i="2"/>
  <c r="E406" i="2"/>
  <c r="O405" i="2"/>
  <c r="E405" i="2"/>
  <c r="O404" i="2"/>
  <c r="E404" i="2"/>
  <c r="O403" i="2"/>
  <c r="E403" i="2"/>
  <c r="O402" i="2"/>
  <c r="E402" i="2"/>
  <c r="O401" i="2"/>
  <c r="E401" i="2"/>
  <c r="O400" i="2"/>
  <c r="E400" i="2"/>
  <c r="O399" i="2"/>
  <c r="E399" i="2"/>
  <c r="O398" i="2"/>
  <c r="E398" i="2"/>
  <c r="O397" i="2"/>
  <c r="E397" i="2"/>
  <c r="O396" i="2"/>
  <c r="E396" i="2"/>
  <c r="O395" i="2"/>
  <c r="E395" i="2"/>
  <c r="O394" i="2"/>
  <c r="E394" i="2"/>
  <c r="O393" i="2"/>
  <c r="E393" i="2"/>
  <c r="O392" i="2"/>
  <c r="E392" i="2"/>
  <c r="O391" i="2"/>
  <c r="E391" i="2"/>
  <c r="O390" i="2"/>
  <c r="E390" i="2"/>
  <c r="O389" i="2"/>
  <c r="E389" i="2"/>
  <c r="O388" i="2"/>
  <c r="E388" i="2"/>
  <c r="O387" i="2"/>
  <c r="E387" i="2"/>
  <c r="O386" i="2"/>
  <c r="E386" i="2"/>
  <c r="O385" i="2"/>
  <c r="E385" i="2"/>
  <c r="O384" i="2"/>
  <c r="E384" i="2"/>
  <c r="O383" i="2"/>
  <c r="E383" i="2"/>
  <c r="O382" i="2"/>
  <c r="E382" i="2"/>
  <c r="O381" i="2"/>
  <c r="E381" i="2"/>
  <c r="O380" i="2"/>
  <c r="E380" i="2"/>
  <c r="O379" i="2"/>
  <c r="E379" i="2"/>
  <c r="O378" i="2"/>
  <c r="E378" i="2"/>
  <c r="O377" i="2"/>
  <c r="E377" i="2"/>
  <c r="O376" i="2"/>
  <c r="E376" i="2"/>
  <c r="O375" i="2"/>
  <c r="E375" i="2"/>
  <c r="O374" i="2"/>
  <c r="E374" i="2"/>
  <c r="O373" i="2"/>
  <c r="E373" i="2"/>
  <c r="O372" i="2"/>
  <c r="E372" i="2"/>
  <c r="O371" i="2"/>
  <c r="E371" i="2"/>
  <c r="O370" i="2"/>
  <c r="E370" i="2"/>
  <c r="O369" i="2"/>
  <c r="E369" i="2"/>
  <c r="O368" i="2"/>
  <c r="E368" i="2"/>
  <c r="O367" i="2"/>
  <c r="E367" i="2"/>
  <c r="O366" i="2"/>
  <c r="E366" i="2"/>
  <c r="O365" i="2"/>
  <c r="E365" i="2"/>
  <c r="O364" i="2"/>
  <c r="E364" i="2"/>
  <c r="O363" i="2"/>
  <c r="E363" i="2"/>
  <c r="O362" i="2"/>
  <c r="E362" i="2"/>
  <c r="O361" i="2"/>
  <c r="E361" i="2"/>
  <c r="O360" i="2"/>
  <c r="E360" i="2"/>
  <c r="O359" i="2"/>
  <c r="E359" i="2"/>
  <c r="O358" i="2"/>
  <c r="E358" i="2"/>
  <c r="O357" i="2"/>
  <c r="E357" i="2"/>
  <c r="O356" i="2"/>
  <c r="E356" i="2"/>
  <c r="O355" i="2"/>
  <c r="E355" i="2"/>
  <c r="O354" i="2"/>
  <c r="E354" i="2"/>
  <c r="O353" i="2"/>
  <c r="E353" i="2"/>
  <c r="O352" i="2"/>
  <c r="E352" i="2"/>
  <c r="O351" i="2"/>
  <c r="E351" i="2"/>
  <c r="O350" i="2"/>
  <c r="E350" i="2"/>
  <c r="O349" i="2"/>
  <c r="E349" i="2"/>
  <c r="O348" i="2"/>
  <c r="E348" i="2"/>
  <c r="O347" i="2"/>
  <c r="E347" i="2"/>
  <c r="O346" i="2"/>
  <c r="E346" i="2"/>
  <c r="O345" i="2"/>
  <c r="E345" i="2"/>
  <c r="O344" i="2"/>
  <c r="E344" i="2"/>
  <c r="O343" i="2"/>
  <c r="E343" i="2"/>
  <c r="O342" i="2"/>
  <c r="E342" i="2"/>
  <c r="O341" i="2"/>
  <c r="E341" i="2"/>
  <c r="O340" i="2"/>
  <c r="E340" i="2"/>
  <c r="O339" i="2"/>
  <c r="E339" i="2"/>
  <c r="O338" i="2"/>
  <c r="E338" i="2"/>
  <c r="O337" i="2"/>
  <c r="E337" i="2"/>
  <c r="O336" i="2"/>
  <c r="E336" i="2"/>
  <c r="O335" i="2"/>
  <c r="E335" i="2"/>
  <c r="O334" i="2"/>
  <c r="E334" i="2"/>
  <c r="O333" i="2"/>
  <c r="E333" i="2"/>
  <c r="O332" i="2"/>
  <c r="E332" i="2"/>
  <c r="O331" i="2"/>
  <c r="E331" i="2"/>
  <c r="O330" i="2"/>
  <c r="E330" i="2"/>
  <c r="O329" i="2"/>
  <c r="E329" i="2"/>
  <c r="O328" i="2"/>
  <c r="E328" i="2"/>
  <c r="O327" i="2"/>
  <c r="E327" i="2"/>
  <c r="O326" i="2"/>
  <c r="E326" i="2"/>
  <c r="O325" i="2"/>
  <c r="E325" i="2"/>
  <c r="O324" i="2"/>
  <c r="E324" i="2"/>
  <c r="O323" i="2"/>
  <c r="E323" i="2"/>
  <c r="O322" i="2"/>
  <c r="E322" i="2"/>
  <c r="O321" i="2"/>
  <c r="E321" i="2"/>
  <c r="O320" i="2"/>
  <c r="E320" i="2"/>
  <c r="O319" i="2"/>
  <c r="E319" i="2"/>
  <c r="O318" i="2"/>
  <c r="E318" i="2"/>
  <c r="O317" i="2"/>
  <c r="E317" i="2"/>
  <c r="O316" i="2"/>
  <c r="E316" i="2"/>
  <c r="O315" i="2"/>
  <c r="E315" i="2"/>
  <c r="O314" i="2"/>
  <c r="E314" i="2"/>
  <c r="O313" i="2"/>
  <c r="E313" i="2"/>
  <c r="O312" i="2"/>
  <c r="E312" i="2"/>
  <c r="O311" i="2"/>
  <c r="E311" i="2"/>
  <c r="O310" i="2"/>
  <c r="E310" i="2"/>
  <c r="O309" i="2"/>
  <c r="E309" i="2"/>
  <c r="O308" i="2"/>
  <c r="E308" i="2"/>
  <c r="O307" i="2"/>
  <c r="E307" i="2"/>
  <c r="O306" i="2"/>
  <c r="E306" i="2"/>
  <c r="O305" i="2"/>
  <c r="E305" i="2"/>
  <c r="O304" i="2"/>
  <c r="E304" i="2"/>
  <c r="O303" i="2"/>
  <c r="E303" i="2"/>
  <c r="O302" i="2"/>
  <c r="E302" i="2"/>
  <c r="O301" i="2"/>
  <c r="E301" i="2"/>
  <c r="O300" i="2"/>
  <c r="E300" i="2"/>
  <c r="O299" i="2"/>
  <c r="E299" i="2"/>
  <c r="O298" i="2"/>
  <c r="E298" i="2"/>
  <c r="O297" i="2"/>
  <c r="E297" i="2"/>
  <c r="O296" i="2"/>
  <c r="E296" i="2"/>
  <c r="O295" i="2"/>
  <c r="E295" i="2"/>
  <c r="O294" i="2"/>
  <c r="E294" i="2"/>
  <c r="O293" i="2"/>
  <c r="E293" i="2"/>
  <c r="O292" i="2"/>
  <c r="E292" i="2"/>
  <c r="O291" i="2"/>
  <c r="E291" i="2"/>
  <c r="O290" i="2"/>
  <c r="E290" i="2"/>
  <c r="O289" i="2"/>
  <c r="E289" i="2"/>
  <c r="O288" i="2"/>
  <c r="E288" i="2"/>
  <c r="O287" i="2"/>
  <c r="E287" i="2"/>
  <c r="O286" i="2"/>
  <c r="E286" i="2"/>
  <c r="O285" i="2"/>
  <c r="E285" i="2"/>
  <c r="O284" i="2"/>
  <c r="E284" i="2"/>
  <c r="O283" i="2"/>
  <c r="E283" i="2"/>
  <c r="O282" i="2"/>
  <c r="E282" i="2"/>
  <c r="O281" i="2"/>
  <c r="E281" i="2"/>
  <c r="O280" i="2"/>
  <c r="E280" i="2"/>
  <c r="O279" i="2"/>
  <c r="E279" i="2"/>
  <c r="O278" i="2"/>
  <c r="E278" i="2"/>
  <c r="O277" i="2"/>
  <c r="E277" i="2"/>
  <c r="O276" i="2"/>
  <c r="E276" i="2"/>
  <c r="O275" i="2"/>
  <c r="E275" i="2"/>
  <c r="O274" i="2"/>
  <c r="E274" i="2"/>
  <c r="O273" i="2"/>
  <c r="E273" i="2"/>
  <c r="O272" i="2"/>
  <c r="E272" i="2"/>
  <c r="O271" i="2"/>
  <c r="E271" i="2"/>
  <c r="O270" i="2"/>
  <c r="E270" i="2"/>
  <c r="O269" i="2"/>
  <c r="E269" i="2"/>
  <c r="O268" i="2"/>
  <c r="E268" i="2"/>
  <c r="O267" i="2"/>
  <c r="E267" i="2"/>
  <c r="O266" i="2"/>
  <c r="E266" i="2"/>
  <c r="O265" i="2"/>
  <c r="E265" i="2"/>
  <c r="O264" i="2"/>
  <c r="E264" i="2"/>
  <c r="O263" i="2"/>
  <c r="E263" i="2"/>
  <c r="O262" i="2"/>
  <c r="E262" i="2"/>
  <c r="O261" i="2"/>
  <c r="E261" i="2"/>
  <c r="O260" i="2"/>
  <c r="E260" i="2"/>
  <c r="O259" i="2"/>
  <c r="E259" i="2"/>
  <c r="O258" i="2"/>
  <c r="E258" i="2"/>
  <c r="O256" i="2"/>
  <c r="E256" i="2"/>
  <c r="O255" i="2"/>
  <c r="E255" i="2"/>
  <c r="O254" i="2"/>
  <c r="E254" i="2"/>
  <c r="O253" i="2"/>
  <c r="E253" i="2"/>
  <c r="O252" i="2"/>
  <c r="E252" i="2"/>
  <c r="O251" i="2"/>
  <c r="E251" i="2"/>
  <c r="O250" i="2"/>
  <c r="E250" i="2"/>
  <c r="O249" i="2"/>
  <c r="E249" i="2"/>
  <c r="O248" i="2"/>
  <c r="E248" i="2"/>
  <c r="O247" i="2"/>
  <c r="E247" i="2"/>
  <c r="O246" i="2"/>
  <c r="E246" i="2"/>
  <c r="O245" i="2"/>
  <c r="E245" i="2"/>
  <c r="O244" i="2"/>
  <c r="E244" i="2"/>
  <c r="O243" i="2"/>
  <c r="E243" i="2"/>
  <c r="O242" i="2"/>
  <c r="E242" i="2"/>
  <c r="O241" i="2"/>
  <c r="E241" i="2"/>
  <c r="O240" i="2"/>
  <c r="E240" i="2"/>
  <c r="O239" i="2"/>
  <c r="E239" i="2"/>
  <c r="O238" i="2"/>
  <c r="E238" i="2"/>
  <c r="O237" i="2"/>
  <c r="E237" i="2"/>
  <c r="O236" i="2"/>
  <c r="E236" i="2"/>
  <c r="O235" i="2"/>
  <c r="E235" i="2"/>
  <c r="O234" i="2"/>
  <c r="E234" i="2"/>
  <c r="O233" i="2"/>
  <c r="E233" i="2"/>
  <c r="O232" i="2"/>
  <c r="E232" i="2"/>
  <c r="O231" i="2"/>
  <c r="E231" i="2"/>
  <c r="O230" i="2"/>
  <c r="E230" i="2"/>
  <c r="O229" i="2"/>
  <c r="E229" i="2"/>
  <c r="O228" i="2"/>
  <c r="E228" i="2"/>
  <c r="O227" i="2"/>
  <c r="E227" i="2"/>
  <c r="O226" i="2"/>
  <c r="E226" i="2"/>
  <c r="O225" i="2"/>
  <c r="E225" i="2"/>
  <c r="O224" i="2"/>
  <c r="E224" i="2"/>
  <c r="O223" i="2"/>
  <c r="E223" i="2"/>
  <c r="O222" i="2"/>
  <c r="E222" i="2"/>
  <c r="O221" i="2"/>
  <c r="E221" i="2"/>
  <c r="O220" i="2"/>
  <c r="E220" i="2"/>
  <c r="O219" i="2"/>
  <c r="E219" i="2"/>
  <c r="O218" i="2"/>
  <c r="E218" i="2"/>
  <c r="O217" i="2"/>
  <c r="E217" i="2"/>
  <c r="O216" i="2"/>
  <c r="E216" i="2"/>
  <c r="O215" i="2"/>
  <c r="E215" i="2"/>
  <c r="O214" i="2"/>
  <c r="E214" i="2"/>
  <c r="O213" i="2"/>
  <c r="E213" i="2"/>
  <c r="O212" i="2"/>
  <c r="E212" i="2"/>
  <c r="O211" i="2"/>
  <c r="E211" i="2"/>
  <c r="O210" i="2"/>
  <c r="E210" i="2"/>
  <c r="O209" i="2"/>
  <c r="E209" i="2"/>
  <c r="O208" i="2"/>
  <c r="E208" i="2"/>
  <c r="O207" i="2"/>
  <c r="E207" i="2"/>
  <c r="O206" i="2"/>
  <c r="E206" i="2"/>
  <c r="O205" i="2"/>
  <c r="E205" i="2"/>
  <c r="O204" i="2"/>
  <c r="E204" i="2"/>
  <c r="O203" i="2"/>
  <c r="E203" i="2"/>
  <c r="O202" i="2"/>
  <c r="E202" i="2"/>
  <c r="O201" i="2"/>
  <c r="E201" i="2"/>
  <c r="O200" i="2"/>
  <c r="E200" i="2"/>
  <c r="O199" i="2"/>
  <c r="E199" i="2"/>
  <c r="O198" i="2"/>
  <c r="E198" i="2"/>
  <c r="O197" i="2"/>
  <c r="E197" i="2"/>
  <c r="O196" i="2"/>
  <c r="E196" i="2"/>
  <c r="O195" i="2"/>
  <c r="E195" i="2"/>
  <c r="O194" i="2"/>
  <c r="E194" i="2"/>
  <c r="O193" i="2"/>
  <c r="E193" i="2"/>
  <c r="O192" i="2"/>
  <c r="E192" i="2"/>
  <c r="O191" i="2"/>
  <c r="E191" i="2"/>
  <c r="O190" i="2"/>
  <c r="E190" i="2"/>
  <c r="O189" i="2"/>
  <c r="E189" i="2"/>
  <c r="O188" i="2"/>
  <c r="E188" i="2"/>
  <c r="O187" i="2"/>
  <c r="E187" i="2"/>
  <c r="O186" i="2"/>
  <c r="E186" i="2"/>
  <c r="O185" i="2"/>
  <c r="E185" i="2"/>
  <c r="O184" i="2"/>
  <c r="E184" i="2"/>
  <c r="O183" i="2"/>
  <c r="E183" i="2"/>
  <c r="O182" i="2"/>
  <c r="E182" i="2"/>
  <c r="O181" i="2"/>
  <c r="E181" i="2"/>
  <c r="O180" i="2"/>
  <c r="E180" i="2"/>
  <c r="O179" i="2"/>
  <c r="E179" i="2"/>
  <c r="O178" i="2"/>
  <c r="E178" i="2"/>
  <c r="O177" i="2"/>
  <c r="E177" i="2"/>
  <c r="O176" i="2"/>
  <c r="E176" i="2"/>
  <c r="O175" i="2"/>
  <c r="E175" i="2"/>
  <c r="O174" i="2"/>
  <c r="E174" i="2"/>
  <c r="O173" i="2"/>
  <c r="E173" i="2"/>
  <c r="O172" i="2"/>
  <c r="E172" i="2"/>
  <c r="O171" i="2"/>
  <c r="E171" i="2"/>
  <c r="O170" i="2"/>
  <c r="E170" i="2"/>
  <c r="O169" i="2"/>
  <c r="E169" i="2"/>
  <c r="O168" i="2"/>
  <c r="E168" i="2"/>
  <c r="O167" i="2"/>
  <c r="E167" i="2"/>
  <c r="O166" i="2"/>
  <c r="E166" i="2"/>
  <c r="O165" i="2"/>
  <c r="E165" i="2"/>
  <c r="O164" i="2"/>
  <c r="E164" i="2"/>
  <c r="O163" i="2"/>
  <c r="E163" i="2"/>
  <c r="O162" i="2"/>
  <c r="E162" i="2"/>
  <c r="O161" i="2"/>
  <c r="E161" i="2"/>
  <c r="O160" i="2"/>
  <c r="E160" i="2"/>
  <c r="O159" i="2"/>
  <c r="E159" i="2"/>
  <c r="O158" i="2"/>
  <c r="E158" i="2"/>
  <c r="O157" i="2"/>
  <c r="E157" i="2"/>
  <c r="O156" i="2"/>
  <c r="E156" i="2"/>
  <c r="O155" i="2"/>
  <c r="E155" i="2"/>
  <c r="O154" i="2"/>
  <c r="E154" i="2"/>
  <c r="O153" i="2"/>
  <c r="E153" i="2"/>
  <c r="O152" i="2"/>
  <c r="E152" i="2"/>
  <c r="O151" i="2"/>
  <c r="E151" i="2"/>
  <c r="O150" i="2"/>
  <c r="E150" i="2"/>
  <c r="O149" i="2"/>
  <c r="E149" i="2"/>
  <c r="O148" i="2"/>
  <c r="E148" i="2"/>
  <c r="O147" i="2"/>
  <c r="E147" i="2"/>
  <c r="O146" i="2"/>
  <c r="E146" i="2"/>
  <c r="O145" i="2"/>
  <c r="E145" i="2"/>
  <c r="O144" i="2"/>
  <c r="E144" i="2"/>
  <c r="O143" i="2"/>
  <c r="E143" i="2"/>
  <c r="O142" i="2"/>
  <c r="E142" i="2"/>
  <c r="O141" i="2"/>
  <c r="E141" i="2"/>
  <c r="O140" i="2"/>
  <c r="E140" i="2"/>
  <c r="O139" i="2"/>
  <c r="E139" i="2"/>
  <c r="O138" i="2"/>
  <c r="E138" i="2"/>
  <c r="O137" i="2"/>
  <c r="E137" i="2"/>
  <c r="O136" i="2"/>
  <c r="E136" i="2"/>
  <c r="O135" i="2"/>
  <c r="E135" i="2"/>
  <c r="O134" i="2"/>
  <c r="E134" i="2"/>
  <c r="O133" i="2"/>
  <c r="E133" i="2"/>
  <c r="O132" i="2"/>
  <c r="E132" i="2"/>
  <c r="O131" i="2"/>
  <c r="E131" i="2"/>
  <c r="O130" i="2"/>
  <c r="E130" i="2"/>
  <c r="O129" i="2"/>
  <c r="E129" i="2"/>
  <c r="O128" i="2"/>
  <c r="E128" i="2"/>
  <c r="O127" i="2"/>
  <c r="E127" i="2"/>
  <c r="O126" i="2"/>
  <c r="E126" i="2"/>
  <c r="O125" i="2"/>
  <c r="E125" i="2"/>
  <c r="O124" i="2"/>
  <c r="E124" i="2"/>
  <c r="O123" i="2"/>
  <c r="E123" i="2"/>
  <c r="O122" i="2"/>
  <c r="E122" i="2"/>
  <c r="O121" i="2"/>
  <c r="E121" i="2"/>
  <c r="O120" i="2"/>
  <c r="E120" i="2"/>
  <c r="O119" i="2"/>
  <c r="E119" i="2"/>
  <c r="O118" i="2"/>
  <c r="E118" i="2"/>
  <c r="O117" i="2"/>
  <c r="E117" i="2"/>
  <c r="O116" i="2"/>
  <c r="E116" i="2"/>
  <c r="O115" i="2"/>
  <c r="E115" i="2"/>
  <c r="O114" i="2"/>
  <c r="E114" i="2"/>
  <c r="O113" i="2"/>
  <c r="E113" i="2"/>
  <c r="O112" i="2"/>
  <c r="E112" i="2"/>
  <c r="O111" i="2"/>
  <c r="E111" i="2"/>
  <c r="O110" i="2"/>
  <c r="E110" i="2"/>
  <c r="O109" i="2"/>
  <c r="E109" i="2"/>
  <c r="O108" i="2"/>
  <c r="E108" i="2"/>
  <c r="O107" i="2"/>
  <c r="E107" i="2"/>
  <c r="O106" i="2"/>
  <c r="E106" i="2"/>
  <c r="O105" i="2"/>
  <c r="E105" i="2"/>
  <c r="O104" i="2"/>
  <c r="E104" i="2"/>
  <c r="O103" i="2"/>
  <c r="E103" i="2"/>
  <c r="O102" i="2"/>
  <c r="E102" i="2"/>
  <c r="O101" i="2"/>
  <c r="E101" i="2"/>
  <c r="O100" i="2"/>
  <c r="E100" i="2"/>
  <c r="O99" i="2"/>
  <c r="E99" i="2"/>
  <c r="O98" i="2"/>
  <c r="E98" i="2"/>
  <c r="O97" i="2"/>
  <c r="E97" i="2"/>
  <c r="O96" i="2"/>
  <c r="E96" i="2"/>
  <c r="O95" i="2"/>
  <c r="E95" i="2"/>
  <c r="O94" i="2"/>
  <c r="E94" i="2"/>
  <c r="O93" i="2"/>
  <c r="E93" i="2"/>
  <c r="O92" i="2"/>
  <c r="E92" i="2"/>
  <c r="O91" i="2"/>
  <c r="E91" i="2"/>
  <c r="O90" i="2"/>
  <c r="E90" i="2"/>
  <c r="O89" i="2"/>
  <c r="E89" i="2"/>
  <c r="O88" i="2"/>
  <c r="E88" i="2"/>
  <c r="O87" i="2"/>
  <c r="E87" i="2"/>
  <c r="O86" i="2"/>
  <c r="E86" i="2"/>
  <c r="O85" i="2"/>
  <c r="E85" i="2"/>
  <c r="O84" i="2"/>
  <c r="E84" i="2"/>
  <c r="O83" i="2"/>
  <c r="E83" i="2"/>
  <c r="O82" i="2"/>
  <c r="E82" i="2"/>
  <c r="O81" i="2"/>
  <c r="E81" i="2"/>
  <c r="O80" i="2"/>
  <c r="E80" i="2"/>
  <c r="O79" i="2"/>
  <c r="E79" i="2"/>
  <c r="O78" i="2"/>
  <c r="E78" i="2"/>
  <c r="O77" i="2"/>
  <c r="E77" i="2"/>
  <c r="O76" i="2"/>
  <c r="E76" i="2"/>
  <c r="O75" i="2"/>
  <c r="E75" i="2"/>
  <c r="O74" i="2"/>
  <c r="E74" i="2"/>
  <c r="O73" i="2"/>
  <c r="E73" i="2"/>
  <c r="O72" i="2"/>
  <c r="E72" i="2"/>
  <c r="O71" i="2"/>
  <c r="E71" i="2"/>
  <c r="O70" i="2"/>
  <c r="E70" i="2"/>
  <c r="O69" i="2"/>
  <c r="E69" i="2"/>
  <c r="O68" i="2"/>
  <c r="E68" i="2"/>
  <c r="O67" i="2"/>
  <c r="E67" i="2"/>
  <c r="O66" i="2"/>
  <c r="E66" i="2"/>
  <c r="O65" i="2"/>
  <c r="E65" i="2"/>
  <c r="O64" i="2"/>
  <c r="E64" i="2"/>
  <c r="O63" i="2"/>
  <c r="E63" i="2"/>
  <c r="O62" i="2"/>
  <c r="E62" i="2"/>
  <c r="O61" i="2"/>
  <c r="E61" i="2"/>
  <c r="O60" i="2"/>
  <c r="E60" i="2"/>
  <c r="O59" i="2"/>
  <c r="E59" i="2"/>
  <c r="O58" i="2"/>
  <c r="E58" i="2"/>
  <c r="O57" i="2"/>
  <c r="E57" i="2"/>
  <c r="O56" i="2"/>
  <c r="E56" i="2"/>
  <c r="O55" i="2"/>
  <c r="E55" i="2"/>
  <c r="O54" i="2"/>
  <c r="E54" i="2"/>
  <c r="O53" i="2"/>
  <c r="E53" i="2"/>
  <c r="O52" i="2"/>
  <c r="E52" i="2"/>
  <c r="O51" i="2"/>
  <c r="E51" i="2"/>
  <c r="O50" i="2"/>
  <c r="E50" i="2"/>
  <c r="O49" i="2"/>
  <c r="E49" i="2"/>
  <c r="O48" i="2"/>
  <c r="E48" i="2"/>
  <c r="O47" i="2"/>
  <c r="E47" i="2"/>
  <c r="O46" i="2"/>
  <c r="E46" i="2"/>
  <c r="O45" i="2"/>
  <c r="E45" i="2"/>
  <c r="O44" i="2"/>
  <c r="E44" i="2"/>
  <c r="O43" i="2"/>
  <c r="E43" i="2"/>
  <c r="O42" i="2"/>
  <c r="E42" i="2"/>
  <c r="O41" i="2"/>
  <c r="E41" i="2"/>
  <c r="O40" i="2"/>
  <c r="E40" i="2"/>
  <c r="O39" i="2"/>
  <c r="E39" i="2"/>
  <c r="O38" i="2"/>
  <c r="E38" i="2"/>
  <c r="O37" i="2"/>
  <c r="E37" i="2"/>
  <c r="O36" i="2"/>
  <c r="E36" i="2"/>
  <c r="O35" i="2"/>
  <c r="E35" i="2"/>
  <c r="O34" i="2"/>
  <c r="E34" i="2"/>
  <c r="O33" i="2"/>
  <c r="E33" i="2"/>
  <c r="O32" i="2"/>
  <c r="E32" i="2"/>
  <c r="O31" i="2"/>
  <c r="E31" i="2"/>
  <c r="O30" i="2"/>
  <c r="E30" i="2"/>
  <c r="O29" i="2"/>
  <c r="E29" i="2"/>
  <c r="O28" i="2"/>
  <c r="E28" i="2"/>
  <c r="O27" i="2"/>
  <c r="E27" i="2"/>
  <c r="O26" i="2"/>
  <c r="E26" i="2"/>
  <c r="O25" i="2"/>
  <c r="E25" i="2"/>
  <c r="O24" i="2"/>
  <c r="E24" i="2"/>
  <c r="O23" i="2"/>
  <c r="E23" i="2"/>
  <c r="O22" i="2"/>
  <c r="E22" i="2"/>
  <c r="O21" i="2"/>
  <c r="E21" i="2"/>
  <c r="O20" i="2"/>
  <c r="E20" i="2"/>
  <c r="O19" i="2"/>
  <c r="E19" i="2"/>
  <c r="O18" i="2"/>
  <c r="E18" i="2"/>
  <c r="O17" i="2"/>
  <c r="E17" i="2"/>
  <c r="O16" i="2"/>
  <c r="E16" i="2"/>
  <c r="O15" i="2"/>
  <c r="E15" i="2"/>
  <c r="O14" i="2"/>
  <c r="E14" i="2"/>
  <c r="O13" i="2"/>
  <c r="E13" i="2"/>
  <c r="O12" i="2"/>
  <c r="E12" i="2"/>
  <c r="O11" i="2"/>
  <c r="E11" i="2"/>
  <c r="O10" i="2"/>
  <c r="E10" i="2"/>
  <c r="O9" i="2"/>
  <c r="E9" i="2"/>
  <c r="O8" i="2"/>
  <c r="E8" i="2"/>
  <c r="O7" i="2"/>
  <c r="E7" i="2"/>
  <c r="O6" i="2"/>
  <c r="E6" i="2"/>
  <c r="O5" i="2"/>
  <c r="E5" i="2"/>
  <c r="O4" i="2"/>
  <c r="E4" i="2"/>
  <c r="O3" i="2"/>
  <c r="E3" i="2"/>
  <c r="E2" i="2"/>
</calcChain>
</file>

<file path=xl/sharedStrings.xml><?xml version="1.0" encoding="utf-8"?>
<sst xmlns="http://schemas.openxmlformats.org/spreadsheetml/2006/main" count="1390" uniqueCount="306">
  <si>
    <t>rowid</t>
  </si>
  <si>
    <t>pl_hostname</t>
  </si>
  <si>
    <t>pl_letter</t>
  </si>
  <si>
    <t>pl_pnum</t>
  </si>
  <si>
    <t>pl_orbper</t>
  </si>
  <si>
    <t>pl_orbsmax</t>
  </si>
  <si>
    <t>pl_massj</t>
  </si>
  <si>
    <t>pl_msinij</t>
  </si>
  <si>
    <t>pl_radj</t>
  </si>
  <si>
    <t>st_mass</t>
  </si>
  <si>
    <t>st_rad</t>
  </si>
  <si>
    <t>pl_msinie</t>
  </si>
  <si>
    <t>pl_rade</t>
  </si>
  <si>
    <t>KIC 10001893</t>
  </si>
  <si>
    <t>b</t>
  </si>
  <si>
    <t>KOI-55</t>
  </si>
  <si>
    <t>c</t>
  </si>
  <si>
    <t>Kepler-42</t>
  </si>
  <si>
    <t>Kepler-407</t>
  </si>
  <si>
    <t>55 Cnc</t>
  </si>
  <si>
    <t>e</t>
  </si>
  <si>
    <t>Kepler-32</t>
  </si>
  <si>
    <t>f</t>
  </si>
  <si>
    <t>d</t>
  </si>
  <si>
    <t>Kepler-10</t>
  </si>
  <si>
    <t>CoRoT-7</t>
  </si>
  <si>
    <t>Kepler-446</t>
  </si>
  <si>
    <t>Kepler-9</t>
  </si>
  <si>
    <t>Kepler-207</t>
  </si>
  <si>
    <t>Kepler-256</t>
  </si>
  <si>
    <t>Kepler-185</t>
  </si>
  <si>
    <t>Kepler-322</t>
  </si>
  <si>
    <t>Kepler-323</t>
  </si>
  <si>
    <t>Kepler-148</t>
  </si>
  <si>
    <t>Kepler-157</t>
  </si>
  <si>
    <t>Kepler-312</t>
  </si>
  <si>
    <t>Kepler-286</t>
  </si>
  <si>
    <t>Kepler-374</t>
  </si>
  <si>
    <t>Kepler-303</t>
  </si>
  <si>
    <t>GJ 876</t>
  </si>
  <si>
    <t>Kepler-190</t>
  </si>
  <si>
    <t>Kepler-142</t>
  </si>
  <si>
    <t>Kepler-336</t>
  </si>
  <si>
    <t>Kepler-188</t>
  </si>
  <si>
    <t>Kepler-238</t>
  </si>
  <si>
    <t>Kepler-194</t>
  </si>
  <si>
    <t>Kepler-280</t>
  </si>
  <si>
    <t>Kepler-65</t>
  </si>
  <si>
    <t>Kepler-55</t>
  </si>
  <si>
    <t>Kepler-316</t>
  </si>
  <si>
    <t>Kepler-326</t>
  </si>
  <si>
    <t>Kepler-257</t>
  </si>
  <si>
    <t>Kepler-82</t>
  </si>
  <si>
    <t>Kepler-115</t>
  </si>
  <si>
    <t>Kepler-119</t>
  </si>
  <si>
    <t>Kepler-406</t>
  </si>
  <si>
    <t>Kepler-210</t>
  </si>
  <si>
    <t>Kepler-314</t>
  </si>
  <si>
    <t>Kepler-213</t>
  </si>
  <si>
    <t>Kepler-94</t>
  </si>
  <si>
    <t>Kepler-301</t>
  </si>
  <si>
    <t>Kepler-327</t>
  </si>
  <si>
    <t>Kepler-228</t>
  </si>
  <si>
    <t>Kepler-49</t>
  </si>
  <si>
    <t>Kepler-292</t>
  </si>
  <si>
    <t>Kepler-97</t>
  </si>
  <si>
    <t>Kepler-285</t>
  </si>
  <si>
    <t>Kepler-234</t>
  </si>
  <si>
    <t>Kepler-369</t>
  </si>
  <si>
    <t>Kepler-179</t>
  </si>
  <si>
    <t>Kepler-205</t>
  </si>
  <si>
    <t>Kepler-221</t>
  </si>
  <si>
    <t>HAT-P-13</t>
  </si>
  <si>
    <t>Kepler-299</t>
  </si>
  <si>
    <t>Kepler-273</t>
  </si>
  <si>
    <t>Kepler-172</t>
  </si>
  <si>
    <t>Kepler-272</t>
  </si>
  <si>
    <t>Kepler-445</t>
  </si>
  <si>
    <t>Kepler-80</t>
  </si>
  <si>
    <t>HD 187123</t>
  </si>
  <si>
    <t>Kepler-141</t>
  </si>
  <si>
    <t>Kepler-224</t>
  </si>
  <si>
    <t>Kepler-181</t>
  </si>
  <si>
    <t>GJ 581</t>
  </si>
  <si>
    <t>Kepler-203</t>
  </si>
  <si>
    <t>Kepler-388</t>
  </si>
  <si>
    <t>Kepler-121</t>
  </si>
  <si>
    <t>Kepler-107</t>
  </si>
  <si>
    <t>Kepler-389</t>
  </si>
  <si>
    <t>Kepler-169</t>
  </si>
  <si>
    <t>Kepler-140</t>
  </si>
  <si>
    <t>Kepler-366</t>
  </si>
  <si>
    <t>Kepler-360</t>
  </si>
  <si>
    <t>Kepler-337</t>
  </si>
  <si>
    <t>Kepler-304</t>
  </si>
  <si>
    <t>Kepler-249</t>
  </si>
  <si>
    <t>Kepler-424</t>
  </si>
  <si>
    <t>Kepler-247</t>
  </si>
  <si>
    <t>Kepler-235</t>
  </si>
  <si>
    <t>Kepler-111</t>
  </si>
  <si>
    <t>Kepler-267</t>
  </si>
  <si>
    <t>Kepler-124</t>
  </si>
  <si>
    <t>Kepler-150</t>
  </si>
  <si>
    <t>Kepler-101</t>
  </si>
  <si>
    <t>Kepler-18</t>
  </si>
  <si>
    <t>Kepler-26</t>
  </si>
  <si>
    <t>Kepler-291</t>
  </si>
  <si>
    <t>GJ 676 A</t>
  </si>
  <si>
    <t>Kepler-444</t>
  </si>
  <si>
    <t>Kepler-363</t>
  </si>
  <si>
    <t>Kepler-218</t>
  </si>
  <si>
    <t>Kepler-296</t>
  </si>
  <si>
    <t>Kepler-20</t>
  </si>
  <si>
    <t>Kepler-294</t>
  </si>
  <si>
    <t>KOI-94</t>
  </si>
  <si>
    <t>Kepler-253</t>
  </si>
  <si>
    <t>BD-06 1339</t>
  </si>
  <si>
    <t>Kepler-186</t>
  </si>
  <si>
    <t>Kepler-380</t>
  </si>
  <si>
    <t>HD 215497</t>
  </si>
  <si>
    <t>Kepler-222</t>
  </si>
  <si>
    <t>Kepler-226</t>
  </si>
  <si>
    <t>Kepler-402</t>
  </si>
  <si>
    <t>Kepler-202</t>
  </si>
  <si>
    <t>Kepler-398</t>
  </si>
  <si>
    <t>HD 47186</t>
  </si>
  <si>
    <t>Kepler-211</t>
  </si>
  <si>
    <t>Kepler-240</t>
  </si>
  <si>
    <t>Kepler-250</t>
  </si>
  <si>
    <t>HD 125612</t>
  </si>
  <si>
    <t>Kepler-220</t>
  </si>
  <si>
    <t>Kepler-125</t>
  </si>
  <si>
    <t>Kepler-171</t>
  </si>
  <si>
    <t>Kepler-415</t>
  </si>
  <si>
    <t>61 Vir</t>
  </si>
  <si>
    <t>Kepler-84</t>
  </si>
  <si>
    <t>Kepler-208</t>
  </si>
  <si>
    <t>Kepler-24</t>
  </si>
  <si>
    <t>Kepler-173</t>
  </si>
  <si>
    <t>HAT-P-44</t>
  </si>
  <si>
    <t>Kepler-160</t>
  </si>
  <si>
    <t>Kepler-244</t>
  </si>
  <si>
    <t>HD 40307</t>
  </si>
  <si>
    <t>Kepler-319</t>
  </si>
  <si>
    <t>Kepler-324</t>
  </si>
  <si>
    <t>Kepler-167</t>
  </si>
  <si>
    <t>Kepler-168</t>
  </si>
  <si>
    <t>Kepler-232</t>
  </si>
  <si>
    <t>Kepler-325</t>
  </si>
  <si>
    <t>Kepler-370</t>
  </si>
  <si>
    <t>Kepler-219</t>
  </si>
  <si>
    <t>Kepler-246</t>
  </si>
  <si>
    <t>Kepler-356</t>
  </si>
  <si>
    <t>ups And</t>
  </si>
  <si>
    <t>Kepler-306</t>
  </si>
  <si>
    <t>Kepler-318</t>
  </si>
  <si>
    <t>Kepler-414</t>
  </si>
  <si>
    <t>Kepler-237</t>
  </si>
  <si>
    <t>Kepler-93</t>
  </si>
  <si>
    <t>Kepler-113</t>
  </si>
  <si>
    <t>Kepler-48</t>
  </si>
  <si>
    <t>Kepler-251</t>
  </si>
  <si>
    <t>Kepler-321</t>
  </si>
  <si>
    <t>Kepler-376</t>
  </si>
  <si>
    <t>Kepler-161</t>
  </si>
  <si>
    <t>Kepler-187</t>
  </si>
  <si>
    <t>Kepler-156</t>
  </si>
  <si>
    <t>Kepler-339</t>
  </si>
  <si>
    <t>Kepler-164</t>
  </si>
  <si>
    <t>CoRoT-24</t>
  </si>
  <si>
    <t>Kepler-83</t>
  </si>
  <si>
    <t>Kepler-114</t>
  </si>
  <si>
    <t>Kepler-341</t>
  </si>
  <si>
    <t>Kepler-271</t>
  </si>
  <si>
    <t>Kepler-382</t>
  </si>
  <si>
    <t>Kepler-102</t>
  </si>
  <si>
    <t>Kepler-134</t>
  </si>
  <si>
    <t>Kepler-269</t>
  </si>
  <si>
    <t>Kepler-392</t>
  </si>
  <si>
    <t>Kepler-217</t>
  </si>
  <si>
    <t>Kepler-68</t>
  </si>
  <si>
    <t>Kepler-105</t>
  </si>
  <si>
    <t>Kepler-176</t>
  </si>
  <si>
    <t>Kepler-334</t>
  </si>
  <si>
    <t>Kepler-354</t>
  </si>
  <si>
    <t>Kepler-305</t>
  </si>
  <si>
    <t>Kepler-317</t>
  </si>
  <si>
    <t>Kepler-373</t>
  </si>
  <si>
    <t>Kepler-197</t>
  </si>
  <si>
    <t>BD-08 2823</t>
  </si>
  <si>
    <t>Kepler-381</t>
  </si>
  <si>
    <t>Kepler-33</t>
  </si>
  <si>
    <t>Kepler-183</t>
  </si>
  <si>
    <t>Kepler-255</t>
  </si>
  <si>
    <t>Kepler-62</t>
  </si>
  <si>
    <t>Kepler-243</t>
  </si>
  <si>
    <t>Kepler-57</t>
  </si>
  <si>
    <t>HD 10180</t>
  </si>
  <si>
    <t>Kepler-122</t>
  </si>
  <si>
    <t>Kepler-353</t>
  </si>
  <si>
    <t>Kepler-254</t>
  </si>
  <si>
    <t>Kepler-144</t>
  </si>
  <si>
    <t>Kepler-28</t>
  </si>
  <si>
    <t>Kepler-309</t>
  </si>
  <si>
    <t>Kepler-349</t>
  </si>
  <si>
    <t>Kepler-155</t>
  </si>
  <si>
    <t>Kepler-81</t>
  </si>
  <si>
    <t>Kepler-116</t>
  </si>
  <si>
    <t>Kepler-135</t>
  </si>
  <si>
    <t>Kepler-288</t>
  </si>
  <si>
    <t>Kepler-106</t>
  </si>
  <si>
    <t>Kepler-132</t>
  </si>
  <si>
    <t>Kepler-25</t>
  </si>
  <si>
    <t>Kepler-229</t>
  </si>
  <si>
    <t>Kepler-248</t>
  </si>
  <si>
    <t>Kepler-120</t>
  </si>
  <si>
    <t>Kepler-416</t>
  </si>
  <si>
    <t>Kepler-357</t>
  </si>
  <si>
    <t>Kepler-109</t>
  </si>
  <si>
    <t>Kepler-346</t>
  </si>
  <si>
    <t>Kepler-335</t>
  </si>
  <si>
    <t>Kepler-266</t>
  </si>
  <si>
    <t>Kepler-252</t>
  </si>
  <si>
    <t>HIP 14810</t>
  </si>
  <si>
    <t>Kepler-390</t>
  </si>
  <si>
    <t>Kepler-225</t>
  </si>
  <si>
    <t>Kepler-46</t>
  </si>
  <si>
    <t>Kepler-387</t>
  </si>
  <si>
    <t>Kepler-431</t>
  </si>
  <si>
    <t>Kepler-265</t>
  </si>
  <si>
    <t>Kepler-372</t>
  </si>
  <si>
    <t>Kepler-100</t>
  </si>
  <si>
    <t>Kepler-162</t>
  </si>
  <si>
    <t>KOI-351</t>
  </si>
  <si>
    <t>Kepler-403</t>
  </si>
  <si>
    <t>Kepler-395</t>
  </si>
  <si>
    <t>Kepler-348</t>
  </si>
  <si>
    <t>Kepler-23</t>
  </si>
  <si>
    <t>HD 217107</t>
  </si>
  <si>
    <t>Kepler-60</t>
  </si>
  <si>
    <t>GJ 667 C</t>
  </si>
  <si>
    <t>Kepler-223</t>
  </si>
  <si>
    <t>Kepler-345</t>
  </si>
  <si>
    <t>Kepler-329</t>
  </si>
  <si>
    <t>Kepler-391</t>
  </si>
  <si>
    <t>Kepler-245</t>
  </si>
  <si>
    <t>Kepler-118</t>
  </si>
  <si>
    <t>Kepler-332</t>
  </si>
  <si>
    <t>Kepler-166</t>
  </si>
  <si>
    <t>Kepler-216</t>
  </si>
  <si>
    <t>Kepler-206</t>
  </si>
  <si>
    <t>Kepler-163</t>
  </si>
  <si>
    <t>Kepler-50</t>
  </si>
  <si>
    <t>HD 109271</t>
  </si>
  <si>
    <t>Kepler-52</t>
  </si>
  <si>
    <t>Kepler-170</t>
  </si>
  <si>
    <t>Kepler-394</t>
  </si>
  <si>
    <t>Kepler-54</t>
  </si>
  <si>
    <t>Kepler-259</t>
  </si>
  <si>
    <t>Kepler-133</t>
  </si>
  <si>
    <t>HIP 57274</t>
  </si>
  <si>
    <t>WASP-8</t>
  </si>
  <si>
    <t>Kepler-165</t>
  </si>
  <si>
    <t>Kepler-260</t>
  </si>
  <si>
    <t>Kepler-242</t>
  </si>
  <si>
    <t>Kepler-330</t>
  </si>
  <si>
    <t>Kepler-236</t>
  </si>
  <si>
    <t>Kepler-85</t>
  </si>
  <si>
    <t>Kepler-195</t>
  </si>
  <si>
    <t>Kepler-320</t>
  </si>
  <si>
    <t>Kepler-112</t>
  </si>
  <si>
    <t>Kepler-137</t>
  </si>
  <si>
    <t>Kepler-130</t>
  </si>
  <si>
    <t>Kepler-331</t>
  </si>
  <si>
    <t>Kepler-233</t>
  </si>
  <si>
    <t>Kepler-361</t>
  </si>
  <si>
    <t>Kepler-200</t>
  </si>
  <si>
    <t>GJ 163</t>
  </si>
  <si>
    <t>HD 69830</t>
  </si>
  <si>
    <t>Kepler-343</t>
  </si>
  <si>
    <t>Kepler-400</t>
  </si>
  <si>
    <t>Kepler-311</t>
  </si>
  <si>
    <t>Kepler-393</t>
  </si>
  <si>
    <t>Kepler-282</t>
  </si>
  <si>
    <t>Kepler-19</t>
  </si>
  <si>
    <t>Kepler-338</t>
  </si>
  <si>
    <t>Kepler-215</t>
  </si>
  <si>
    <t>HD 181433</t>
  </si>
  <si>
    <t>Kepler-227</t>
  </si>
  <si>
    <t>Kepler-178</t>
  </si>
  <si>
    <t>HD 160691</t>
  </si>
  <si>
    <t>Kepler-308</t>
  </si>
  <si>
    <t>Kepler-53</t>
  </si>
  <si>
    <t>Kepler-182</t>
  </si>
  <si>
    <t>Kepler-192</t>
  </si>
  <si>
    <t>Kepler-191</t>
  </si>
  <si>
    <t>1+ pl, P &lt; 10</t>
  </si>
  <si>
    <t>semi</t>
  </si>
  <si>
    <t>Mp</t>
  </si>
  <si>
    <t>Weiss Mp</t>
  </si>
  <si>
    <t>st_logg</t>
  </si>
  <si>
    <t>Rs</t>
  </si>
  <si>
    <t>pl_masse</t>
  </si>
  <si>
    <t>pl_rads</t>
  </si>
  <si>
    <t>a/(da/dt)Qs=1e6 (Gyrs)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</si>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</sst>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9"/>
  <sheetViews>
    <sheetView workbookViewId="0">
      <pane ySplit="1140" activePane="bottomLeft"/>
      <selection activeCell="V250" sqref="V250"/>
      <selection pane="bottomLeft" activeCell="A256" sqref="A1:W256"/>
    </sheetView>
  </sheetViews>
  <sheetFormatPr baseColWidth="10" defaultRowHeight="15" outlineLevelCol="1" x14ac:dyDescent="0"/>
  <cols>
    <col min="6" max="22" width="10.83203125" hidden="1" customWidth="1" outlineLevel="1"/>
    <col min="23" max="23" width="12.1640625" bestFit="1" customWidth="1" collapsed="1"/>
  </cols>
  <sheetData>
    <row r="1" spans="1:23">
      <c r="A1" t="s">
        <v>0</v>
      </c>
      <c r="B1" t="s">
        <v>1</v>
      </c>
      <c r="C1" t="s">
        <v>2</v>
      </c>
      <c r="D1" t="s">
        <v>3</v>
      </c>
      <c r="E1" s="1" t="s">
        <v>296</v>
      </c>
      <c r="F1" t="s">
        <v>4</v>
      </c>
      <c r="G1" t="s">
        <v>5</v>
      </c>
      <c r="H1" t="s">
        <v>297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300</v>
      </c>
      <c r="O1" t="s">
        <v>301</v>
      </c>
      <c r="P1" t="s">
        <v>305</v>
      </c>
      <c r="Q1" t="s">
        <v>302</v>
      </c>
      <c r="R1" t="s">
        <v>11</v>
      </c>
      <c r="S1" t="s">
        <v>12</v>
      </c>
      <c r="T1" t="s">
        <v>303</v>
      </c>
      <c r="U1" t="s">
        <v>299</v>
      </c>
      <c r="V1" t="s">
        <v>298</v>
      </c>
      <c r="W1" t="s">
        <v>304</v>
      </c>
    </row>
    <row r="2" spans="1:23">
      <c r="A2">
        <v>101</v>
      </c>
      <c r="B2" t="s">
        <v>25</v>
      </c>
      <c r="C2" t="s">
        <v>14</v>
      </c>
      <c r="D2">
        <v>2</v>
      </c>
      <c r="E2" s="1">
        <f>IF(COUNTIF(B$2:B$420, B2) &gt; 1, 1, 0)</f>
        <v>1</v>
      </c>
      <c r="F2">
        <v>0.85359158999999996</v>
      </c>
      <c r="G2">
        <v>1.7016E-2</v>
      </c>
      <c r="H2">
        <f>IF(G2&lt;&gt;"", G2, ((F2/365.25)^2*P2)^(1/3))</f>
        <v>1.7016E-2</v>
      </c>
      <c r="I2">
        <v>1.7999999999999999E-2</v>
      </c>
      <c r="K2">
        <v>0.14099999999999999</v>
      </c>
      <c r="L2">
        <v>0.91</v>
      </c>
      <c r="M2">
        <v>0.82</v>
      </c>
      <c r="N2">
        <v>4.57</v>
      </c>
      <c r="O2">
        <f>IF(M2&lt;&gt;"", M2, IF(AND(L2&lt;&gt;"", N2&lt;&gt;""), SQRT(bigG_mks*(L2*Msun_to_kg)/10^(N2-2))/Rsun_to_m))</f>
        <v>0.82</v>
      </c>
      <c r="P2">
        <f>IF(L2&lt;&gt;"", L2, 10^(N2-2)*(O2*Rsun_to_m)^2/bigG_mks*Msun_to_kg)</f>
        <v>0.91</v>
      </c>
      <c r="Q2">
        <v>5.74</v>
      </c>
      <c r="S2">
        <v>1.585</v>
      </c>
      <c r="T2">
        <v>1.4999999999999999E-2</v>
      </c>
      <c r="U2">
        <f>IF(S2&lt;&gt;"", IF(S2&lt;Weiss_Rp_limit_1, 4*PI()/3*(S2*REarth)^3*(Weiss_dens_fac_1+Weiss_dens_fac_2*S2)/MEarth*1000, IF(S2&lt;Weiss_Rp_limit_2, Weiss_Mp_fac*(S2)^Weiss_Mp_exp, MJup_to_Mearth)))</f>
        <v>4.1283784073697687</v>
      </c>
      <c r="V2">
        <f>IF(Q2&lt;&gt;"", Q2, IF(R2&lt;&gt;"", R2, IF(I2&lt;&gt;"", I2*MJup_to_Mearth, IF(J2&lt;&gt;"", J2*MJup_to_Mearth, U2))))</f>
        <v>5.74</v>
      </c>
      <c r="W2">
        <f>SQRT(P2/bigG)*Qs/((V2*Mearth_to_Msun)*(O2*Rsun_to_AU)^5)*(H2)^(13/2)/1000000000</f>
        <v>24.096945582512198</v>
      </c>
    </row>
    <row r="3" spans="1:23">
      <c r="A3">
        <v>102</v>
      </c>
      <c r="B3" t="s">
        <v>25</v>
      </c>
      <c r="C3" t="s">
        <v>16</v>
      </c>
      <c r="D3">
        <v>2</v>
      </c>
      <c r="E3" s="1">
        <f>IF(COUNTIF(B$2:B$420, B3) &gt; 1, 1, 0)</f>
        <v>1</v>
      </c>
      <c r="F3">
        <v>3.698</v>
      </c>
      <c r="G3">
        <v>4.5999999999999999E-2</v>
      </c>
      <c r="H3">
        <f t="shared" ref="H3:H66" si="0">IF(G3&lt;&gt;"", G3, ((F3/365.25)^2*P3)^(1/3))</f>
        <v>4.5999999999999999E-2</v>
      </c>
      <c r="I3">
        <v>2.5999999999999999E-2</v>
      </c>
      <c r="L3">
        <v>0.91</v>
      </c>
      <c r="M3">
        <v>0.82</v>
      </c>
      <c r="N3">
        <v>4.57</v>
      </c>
      <c r="O3">
        <f>IF(M3&lt;&gt;"", M3, IF(AND(L3&lt;&gt;"", N3&lt;&gt;""), SQRT(bigG_mks*(L3*Msun_to_kg)/10^(N3-2))/Rsun_to_m))</f>
        <v>0.82</v>
      </c>
      <c r="P3">
        <f>IF(L3&lt;&gt;"", L3, 10^(N3-2)*(O3*Rsun_to_m)^2/bigG_mks*Msun_to_kg)</f>
        <v>0.91</v>
      </c>
      <c r="Q3">
        <v>8.4</v>
      </c>
      <c r="U3" t="b">
        <f>IF(S3&lt;&gt;"", IF(S3&lt;Weiss_Rp_limit_1, 4*PI()/3*(S3*REarth)^3*(Weiss_dens_fac_1+Weiss_dens_fac_2*S3)/MEarth*1000, IF(S3&lt;Weiss_Rp_limit_2, Weiss_Mp_fac*(S3)^Weiss_Mp_exp, MJup_to_Mearth)))</f>
        <v>0</v>
      </c>
      <c r="V3">
        <f>IF(Q3&lt;&gt;"", Q3, IF(R3&lt;&gt;"", R3, IF(I3&lt;&gt;"", I3*MJup_to_Mearth, IF(J3&lt;&gt;"", J3*MJup_to_Mearth, U3))))</f>
        <v>8.4</v>
      </c>
      <c r="W3">
        <f>SQRT(P3/bigG)*Qs/((V3*Mearth_to_Msun)*(O3*Rsun_to_AU)^5)*(H3)^(13/2)/1000000000</f>
        <v>10566.883256781442</v>
      </c>
    </row>
    <row r="4" spans="1:23">
      <c r="A4">
        <v>136</v>
      </c>
      <c r="B4" t="s">
        <v>83</v>
      </c>
      <c r="C4" t="s">
        <v>20</v>
      </c>
      <c r="D4">
        <v>3</v>
      </c>
      <c r="E4" s="1">
        <f>IF(COUNTIF(B$2:B$420, B4) &gt; 1, 1, 0)</f>
        <v>1</v>
      </c>
      <c r="F4">
        <v>3.149</v>
      </c>
      <c r="G4">
        <v>2.8150000000000001E-2</v>
      </c>
      <c r="H4">
        <f t="shared" si="0"/>
        <v>2.8150000000000001E-2</v>
      </c>
      <c r="J4">
        <v>5.3E-3</v>
      </c>
      <c r="L4">
        <v>0.31</v>
      </c>
      <c r="M4">
        <v>0.28999999999999998</v>
      </c>
      <c r="O4">
        <f>IF(M4&lt;&gt;"", M4, IF(AND(L4&lt;&gt;"", N4&lt;&gt;""), SQRT(bigG_mks*(L4*Msun_to_kg)/10^(N4-2))/Rsun_to_m))</f>
        <v>0.28999999999999998</v>
      </c>
      <c r="P4">
        <f>IF(L4&lt;&gt;"", L4, 10^(N4-2)*(O4*Rsun_to_m)^2/bigG_mks*Msun_to_kg)</f>
        <v>0.31</v>
      </c>
      <c r="R4">
        <v>1.7</v>
      </c>
      <c r="U4" t="b">
        <f>IF(S4&lt;&gt;"", IF(S4&lt;Weiss_Rp_limit_1, 4*PI()/3*(S4*REarth)^3*(Weiss_dens_fac_1+Weiss_dens_fac_2*S4)/MEarth*1000, IF(S4&lt;Weiss_Rp_limit_2, Weiss_Mp_fac*(S4)^Weiss_Mp_exp, MJup_to_Mearth)))</f>
        <v>0</v>
      </c>
      <c r="V4">
        <f>IF(Q4&lt;&gt;"", Q4, IF(R4&lt;&gt;"", R4, IF(I4&lt;&gt;"", I4*MJup_to_Mearth, IF(J4&lt;&gt;"", J4*MJup_to_Mearth, U4))))</f>
        <v>1.7</v>
      </c>
      <c r="W4">
        <f>SQRT(P4/bigG)*Qs/((V4*Mearth_to_Msun)*(O4*Rsun_to_AU)^5)*(H4)^(13/2)/1000000000</f>
        <v>226308.24983559272</v>
      </c>
    </row>
    <row r="5" spans="1:23">
      <c r="A5">
        <v>134</v>
      </c>
      <c r="B5" t="s">
        <v>83</v>
      </c>
      <c r="C5" t="s">
        <v>14</v>
      </c>
      <c r="D5">
        <v>3</v>
      </c>
      <c r="E5" s="1">
        <f>IF(COUNTIF(B$2:B$420, B5) &gt; 1, 1, 0)</f>
        <v>1</v>
      </c>
      <c r="F5">
        <v>5.3685999999999998</v>
      </c>
      <c r="G5">
        <v>4.061E-2</v>
      </c>
      <c r="H5">
        <f t="shared" si="0"/>
        <v>4.061E-2</v>
      </c>
      <c r="J5">
        <v>4.9700000000000001E-2</v>
      </c>
      <c r="L5">
        <v>0.31</v>
      </c>
      <c r="M5">
        <v>0.28999999999999998</v>
      </c>
      <c r="O5">
        <f>IF(M5&lt;&gt;"", M5, IF(AND(L5&lt;&gt;"", N5&lt;&gt;""), SQRT(bigG_mks*(L5*Msun_to_kg)/10^(N5-2))/Rsun_to_m))</f>
        <v>0.28999999999999998</v>
      </c>
      <c r="P5">
        <f>IF(L5&lt;&gt;"", L5, 10^(N5-2)*(O5*Rsun_to_m)^2/bigG_mks*Msun_to_kg)</f>
        <v>0.31</v>
      </c>
      <c r="R5">
        <v>15.8</v>
      </c>
      <c r="U5" t="b">
        <f>IF(S5&lt;&gt;"", IF(S5&lt;Weiss_Rp_limit_1, 4*PI()/3*(S5*REarth)^3*(Weiss_dens_fac_1+Weiss_dens_fac_2*S5)/MEarth*1000, IF(S5&lt;Weiss_Rp_limit_2, Weiss_Mp_fac*(S5)^Weiss_Mp_exp, MJup_to_Mearth)))</f>
        <v>0</v>
      </c>
      <c r="V5">
        <f>IF(Q5&lt;&gt;"", Q5, IF(R5&lt;&gt;"", R5, IF(I5&lt;&gt;"", I5*MJup_to_Mearth, IF(J5&lt;&gt;"", J5*MJup_to_Mearth, U5))))</f>
        <v>15.8</v>
      </c>
      <c r="W5">
        <f>SQRT(P5/bigG)*Qs/((V5*Mearth_to_Msun)*(O5*Rsun_to_AU)^5)*(H5)^(13/2)/1000000000</f>
        <v>263631.35231649829</v>
      </c>
    </row>
    <row r="6" spans="1:23">
      <c r="A6">
        <v>313</v>
      </c>
      <c r="B6" t="s">
        <v>142</v>
      </c>
      <c r="C6" t="s">
        <v>14</v>
      </c>
      <c r="D6">
        <v>6</v>
      </c>
      <c r="E6" s="1">
        <f>IF(COUNTIF(B$2:B$420, B6) &gt; 1, 1, 0)</f>
        <v>1</v>
      </c>
      <c r="F6">
        <v>4.3122999999999996</v>
      </c>
      <c r="G6">
        <v>4.6800000000000001E-2</v>
      </c>
      <c r="H6">
        <f t="shared" si="0"/>
        <v>4.6800000000000001E-2</v>
      </c>
      <c r="J6">
        <v>1.26E-2</v>
      </c>
      <c r="L6">
        <v>0.77</v>
      </c>
      <c r="N6">
        <v>4.47</v>
      </c>
      <c r="O6">
        <f>IF(M6&lt;&gt;"", M6, IF(AND(L6&lt;&gt;"", N6&lt;&gt;""), SQRT(bigG_mks*(L6*Msun_to_kg)/10^(N6-2))/Rsun_to_m))</f>
        <v>0.84825444294354746</v>
      </c>
      <c r="P6">
        <f>IF(L6&lt;&gt;"", L6, 10^(N6-2)*(O6*Rsun_to_m)^2/bigG_mks*Msun_to_kg)</f>
        <v>0.77</v>
      </c>
      <c r="R6">
        <v>4</v>
      </c>
      <c r="U6" t="b">
        <f>IF(S6&lt;&gt;"", IF(S6&lt;Weiss_Rp_limit_1, 4*PI()/3*(S6*REarth)^3*(Weiss_dens_fac_1+Weiss_dens_fac_2*S6)/MEarth*1000, IF(S6&lt;Weiss_Rp_limit_2, Weiss_Mp_fac*(S6)^Weiss_Mp_exp, MJup_to_Mearth)))</f>
        <v>0</v>
      </c>
      <c r="V6">
        <f>IF(Q6&lt;&gt;"", Q6, IF(R6&lt;&gt;"", R6, IF(I6&lt;&gt;"", I6*MJup_to_Mearth, IF(J6&lt;&gt;"", J6*MJup_to_Mearth, U6))))</f>
        <v>4</v>
      </c>
      <c r="W6">
        <f>SQRT(P6/bigG)*Qs/((V6*Mearth_to_Msun)*(O6*Rsun_to_AU)^5)*(H6)^(13/2)/1000000000</f>
        <v>19275.318202479903</v>
      </c>
    </row>
    <row r="7" spans="1:23">
      <c r="A7">
        <v>314</v>
      </c>
      <c r="B7" t="s">
        <v>142</v>
      </c>
      <c r="C7" t="s">
        <v>16</v>
      </c>
      <c r="D7">
        <v>6</v>
      </c>
      <c r="E7" s="1">
        <f>IF(COUNTIF(B$2:B$420, B7) &gt; 1, 1, 0)</f>
        <v>1</v>
      </c>
      <c r="F7">
        <v>9.6183999999999994</v>
      </c>
      <c r="G7">
        <v>7.9899999999999999E-2</v>
      </c>
      <c r="H7">
        <f t="shared" si="0"/>
        <v>7.9899999999999999E-2</v>
      </c>
      <c r="J7">
        <v>2.0799999999999999E-2</v>
      </c>
      <c r="L7">
        <v>0.77</v>
      </c>
      <c r="N7">
        <v>4.47</v>
      </c>
      <c r="O7">
        <f>IF(M7&lt;&gt;"", M7, IF(AND(L7&lt;&gt;"", N7&lt;&gt;""), SQRT(bigG_mks*(L7*Msun_to_kg)/10^(N7-2))/Rsun_to_m))</f>
        <v>0.84825444294354746</v>
      </c>
      <c r="P7">
        <f>IF(L7&lt;&gt;"", L7, 10^(N7-2)*(O7*Rsun_to_m)^2/bigG_mks*Msun_to_kg)</f>
        <v>0.77</v>
      </c>
      <c r="R7">
        <v>6.6</v>
      </c>
      <c r="U7" t="b">
        <f>IF(S7&lt;&gt;"", IF(S7&lt;Weiss_Rp_limit_1, 4*PI()/3*(S7*REarth)^3*(Weiss_dens_fac_1+Weiss_dens_fac_2*S7)/MEarth*1000, IF(S7&lt;Weiss_Rp_limit_2, Weiss_Mp_fac*(S7)^Weiss_Mp_exp, MJup_to_Mearth)))</f>
        <v>0</v>
      </c>
      <c r="V7">
        <f>IF(Q7&lt;&gt;"", Q7, IF(R7&lt;&gt;"", R7, IF(I7&lt;&gt;"", I7*MJup_to_Mearth, IF(J7&lt;&gt;"", J7*MJup_to_Mearth, U7))))</f>
        <v>6.6</v>
      </c>
      <c r="W7">
        <f>SQRT(P7/bigG)*Qs/((V7*Mearth_to_Msun)*(O7*Rsun_to_AU)^5)*(H7)^(13/2)/1000000000</f>
        <v>377984.18796944304</v>
      </c>
    </row>
    <row r="8" spans="1:23">
      <c r="A8">
        <v>853</v>
      </c>
      <c r="B8" t="s">
        <v>103</v>
      </c>
      <c r="C8" t="s">
        <v>14</v>
      </c>
      <c r="D8">
        <v>2</v>
      </c>
      <c r="E8" s="1">
        <f>IF(COUNTIF(B$2:B$420, B8) &gt; 1, 1, 0)</f>
        <v>1</v>
      </c>
      <c r="F8">
        <v>3.4876811999999999</v>
      </c>
      <c r="G8">
        <v>4.7399999999999998E-2</v>
      </c>
      <c r="H8">
        <f t="shared" si="0"/>
        <v>4.7399999999999998E-2</v>
      </c>
      <c r="I8">
        <v>0.16</v>
      </c>
      <c r="K8">
        <v>0.51</v>
      </c>
      <c r="L8">
        <v>1.17</v>
      </c>
      <c r="M8">
        <v>1.56</v>
      </c>
      <c r="N8">
        <v>4.12</v>
      </c>
      <c r="O8">
        <f>IF(M8&lt;&gt;"", M8, IF(AND(L8&lt;&gt;"", N8&lt;&gt;""), SQRT(bigG_mks*(L8*Msun_to_kg)/10^(N8-2))/Rsun_to_m))</f>
        <v>1.56</v>
      </c>
      <c r="P8">
        <f>IF(L8&lt;&gt;"", L8, 10^(N8-2)*(O8*Rsun_to_m)^2/bigG_mks*Msun_to_kg)</f>
        <v>1.17</v>
      </c>
      <c r="Q8">
        <v>51.1</v>
      </c>
      <c r="S8">
        <v>5.77</v>
      </c>
      <c r="T8">
        <v>5.2999999999999999E-2</v>
      </c>
      <c r="U8">
        <f>IF(S8&lt;&gt;"", IF(S8&lt;Weiss_Rp_limit_1, 4*PI()/3*(S8*REarth)^3*(Weiss_dens_fac_1+Weiss_dens_fac_2*S8)/MEarth*1000, IF(S8&lt;Weiss_Rp_limit_2, Weiss_Mp_fac*(S8)^Weiss_Mp_exp, MJup_to_Mearth)))</f>
        <v>318</v>
      </c>
      <c r="V8">
        <f>IF(Q8&lt;&gt;"", Q8, IF(R8&lt;&gt;"", R8, IF(I8&lt;&gt;"", I8*MJup_to_Mearth, IF(J8&lt;&gt;"", J8*MJup_to_Mearth, U8))))</f>
        <v>51.1</v>
      </c>
      <c r="W8">
        <f>SQRT(P8/bigG)*Qs/((V8*Mearth_to_Msun)*(O8*Rsun_to_AU)^5)*(H8)^(13/2)/1000000000</f>
        <v>96.041097681293451</v>
      </c>
    </row>
    <row r="9" spans="1:23">
      <c r="A9">
        <v>854</v>
      </c>
      <c r="B9" t="s">
        <v>103</v>
      </c>
      <c r="C9" t="s">
        <v>16</v>
      </c>
      <c r="D9">
        <v>2</v>
      </c>
      <c r="E9" s="1">
        <f>IF(COUNTIF(B$2:B$420, B9) &gt; 1, 1, 0)</f>
        <v>1</v>
      </c>
      <c r="F9">
        <v>6.0297599999999996</v>
      </c>
      <c r="G9">
        <v>6.8400000000000002E-2</v>
      </c>
      <c r="H9">
        <f t="shared" si="0"/>
        <v>6.8400000000000002E-2</v>
      </c>
      <c r="I9">
        <v>0.01</v>
      </c>
      <c r="K9">
        <v>0.112</v>
      </c>
      <c r="L9">
        <v>1.17</v>
      </c>
      <c r="M9">
        <v>1.56</v>
      </c>
      <c r="N9">
        <v>4.12</v>
      </c>
      <c r="O9">
        <f>IF(M9&lt;&gt;"", M9, IF(AND(L9&lt;&gt;"", N9&lt;&gt;""), SQRT(bigG_mks*(L9*Msun_to_kg)/10^(N9-2))/Rsun_to_m))</f>
        <v>1.56</v>
      </c>
      <c r="P9">
        <f>IF(L9&lt;&gt;"", L9, 10^(N9-2)*(O9*Rsun_to_m)^2/bigG_mks*Msun_to_kg)</f>
        <v>1.17</v>
      </c>
      <c r="Q9">
        <v>3.78</v>
      </c>
      <c r="S9">
        <v>1.25</v>
      </c>
      <c r="T9">
        <v>1.0999999999999999E-2</v>
      </c>
      <c r="U9">
        <f>IF(S9&lt;&gt;"", IF(S9&lt;Weiss_Rp_limit_1, 4*PI()/3*(S9*REarth)^3*(Weiss_dens_fac_1+Weiss_dens_fac_2*S9)/MEarth*1000, IF(S9&lt;Weiss_Rp_limit_2, Weiss_Mp_fac*(S9)^Weiss_Mp_exp, MJup_to_Mearth)))</f>
        <v>2.3832540749152651</v>
      </c>
      <c r="V9">
        <f>IF(Q9&lt;&gt;"", Q9, IF(R9&lt;&gt;"", R9, IF(I9&lt;&gt;"", I9*MJup_to_Mearth, IF(J9&lt;&gt;"", J9*MJup_to_Mearth, U9))))</f>
        <v>3.78</v>
      </c>
      <c r="W9">
        <f>SQRT(P9/bigG)*Qs/((V9*Mearth_to_Msun)*(O9*Rsun_to_AU)^5)*(H9)^(13/2)/1000000000</f>
        <v>14082.885739652882</v>
      </c>
    </row>
    <row r="10" spans="1:23">
      <c r="A10">
        <v>855</v>
      </c>
      <c r="B10" t="s">
        <v>175</v>
      </c>
      <c r="C10" t="s">
        <v>14</v>
      </c>
      <c r="D10">
        <v>5</v>
      </c>
      <c r="E10" s="1">
        <f>IF(COUNTIF(B$2:B$420, B10) &gt; 1, 1, 0)</f>
        <v>1</v>
      </c>
      <c r="F10">
        <v>5.2869599999999997</v>
      </c>
      <c r="H10">
        <f t="shared" si="0"/>
        <v>5.5365454952938452E-2</v>
      </c>
      <c r="I10">
        <v>1E-3</v>
      </c>
      <c r="K10">
        <v>4.2000000000000003E-2</v>
      </c>
      <c r="L10">
        <v>0.81</v>
      </c>
      <c r="M10">
        <v>0.76</v>
      </c>
      <c r="N10">
        <v>4.58</v>
      </c>
      <c r="O10">
        <f>IF(M10&lt;&gt;"", M10, IF(AND(L10&lt;&gt;"", N10&lt;&gt;""), SQRT(bigG_mks*(L10*Msun_to_kg)/10^(N10-2))/Rsun_to_m))</f>
        <v>0.76</v>
      </c>
      <c r="P10">
        <f>IF(L10&lt;&gt;"", L10, 10^(N10-2)*(O10*Rsun_to_m)^2/bigG_mks*Msun_to_kg)</f>
        <v>0.81</v>
      </c>
      <c r="Q10">
        <v>0.41</v>
      </c>
      <c r="S10">
        <v>0.47</v>
      </c>
      <c r="T10">
        <v>4.0000000000000001E-3</v>
      </c>
      <c r="U10">
        <f>IF(S10&lt;&gt;"", IF(S10&lt;Weiss_Rp_limit_1, 4*PI()/3*(S10*REarth)^3*(Weiss_dens_fac_1+Weiss_dens_fac_2*S10)/MEarth*1000, IF(S10&lt;Weiss_Rp_limit_2, Weiss_Mp_fac*(S10)^Weiss_Mp_exp, MJup_to_Mearth)))</f>
        <v>7.6445736988866628E-2</v>
      </c>
      <c r="V10">
        <f>IF(Q10&lt;&gt;"", Q10, IF(R10&lt;&gt;"", R10, IF(I10&lt;&gt;"", I10*MJup_to_Mearth, IF(J10&lt;&gt;"", J10*MJup_to_Mearth, U10))))</f>
        <v>0.41</v>
      </c>
      <c r="W10">
        <f>SQRT(P10/bigG)*Qs/((V10*Mearth_to_Msun)*(O10*Rsun_to_AU)^5)*(H10)^(13/2)/1000000000</f>
        <v>996075.41478019929</v>
      </c>
    </row>
    <row r="11" spans="1:23">
      <c r="A11">
        <v>856</v>
      </c>
      <c r="B11" t="s">
        <v>175</v>
      </c>
      <c r="C11" t="s">
        <v>16</v>
      </c>
      <c r="D11">
        <v>5</v>
      </c>
      <c r="E11" s="1">
        <f>IF(COUNTIF(B$2:B$420, B11) &gt; 1, 1, 0)</f>
        <v>1</v>
      </c>
      <c r="F11">
        <v>7.0714199999999998</v>
      </c>
      <c r="H11">
        <f t="shared" si="0"/>
        <v>6.7210833033196138E-2</v>
      </c>
      <c r="I11">
        <v>8.9999999999999993E-3</v>
      </c>
      <c r="K11">
        <v>5.1999999999999998E-2</v>
      </c>
      <c r="L11">
        <v>0.81</v>
      </c>
      <c r="M11">
        <v>0.76</v>
      </c>
      <c r="N11">
        <v>4.58</v>
      </c>
      <c r="O11">
        <f>IF(M11&lt;&gt;"", M11, IF(AND(L11&lt;&gt;"", N11&lt;&gt;""), SQRT(bigG_mks*(L11*Msun_to_kg)/10^(N11-2))/Rsun_to_m))</f>
        <v>0.76</v>
      </c>
      <c r="P11">
        <f>IF(L11&lt;&gt;"", L11, 10^(N11-2)*(O11*Rsun_to_m)^2/bigG_mks*Msun_to_kg)</f>
        <v>0.81</v>
      </c>
      <c r="Q11">
        <v>3</v>
      </c>
      <c r="S11">
        <v>0.57999999999999996</v>
      </c>
      <c r="T11">
        <v>5.0000000000000001E-3</v>
      </c>
      <c r="U11">
        <f>IF(S11&lt;&gt;"", IF(S11&lt;Weiss_Rp_limit_1, 4*PI()/3*(S11*REarth)^3*(Weiss_dens_fac_1+Weiss_dens_fac_2*S11)/MEarth*1000, IF(S11&lt;Weiss_Rp_limit_2, Weiss_Mp_fac*(S11)^Weiss_Mp_exp, MJup_to_Mearth)))</f>
        <v>0.15697796815164899</v>
      </c>
      <c r="V11">
        <f>IF(Q11&lt;&gt;"", Q11, IF(R11&lt;&gt;"", R11, IF(I11&lt;&gt;"", I11*MJup_to_Mearth, IF(J11&lt;&gt;"", J11*MJup_to_Mearth, U11))))</f>
        <v>3</v>
      </c>
      <c r="W11">
        <f>SQRT(P11/bigG)*Qs/((V11*Mearth_to_Msun)*(O11*Rsun_to_AU)^5)*(H11)^(13/2)/1000000000</f>
        <v>480017.92693391122</v>
      </c>
    </row>
    <row r="12" spans="1:23">
      <c r="A12">
        <v>865</v>
      </c>
      <c r="B12" t="s">
        <v>181</v>
      </c>
      <c r="C12" t="s">
        <v>14</v>
      </c>
      <c r="D12">
        <v>2</v>
      </c>
      <c r="E12" s="1">
        <f>IF(COUNTIF(B$2:B$420, B12) &gt; 1, 1, 0)</f>
        <v>1</v>
      </c>
      <c r="F12">
        <v>5.4122000000000003</v>
      </c>
      <c r="G12">
        <v>6.6000000000000003E-2</v>
      </c>
      <c r="H12">
        <f t="shared" si="0"/>
        <v>6.6000000000000003E-2</v>
      </c>
      <c r="K12">
        <v>0.42899999999999999</v>
      </c>
      <c r="L12">
        <v>1.28</v>
      </c>
      <c r="M12">
        <v>1.1599999999999999</v>
      </c>
      <c r="N12">
        <v>4.3</v>
      </c>
      <c r="O12">
        <f>IF(M12&lt;&gt;"", M12, IF(AND(L12&lt;&gt;"", N12&lt;&gt;""), SQRT(bigG_mks*(L12*Msun_to_kg)/10^(N12-2))/Rsun_to_m))</f>
        <v>1.1599999999999999</v>
      </c>
      <c r="P12">
        <f>IF(L12&lt;&gt;"", L12, 10^(N12-2)*(O12*Rsun_to_m)^2/bigG_mks*Msun_to_kg)</f>
        <v>1.28</v>
      </c>
      <c r="S12">
        <v>4.8099999999999996</v>
      </c>
      <c r="T12">
        <v>4.3999999999999997E-2</v>
      </c>
      <c r="U12">
        <f>IF(S12&lt;&gt;"", IF(S12&lt;Weiss_Rp_limit_1, 4*PI()/3*(S12*REarth)^3*(Weiss_dens_fac_1+Weiss_dens_fac_2*S12)/MEarth*1000, IF(S12&lt;Weiss_Rp_limit_2, Weiss_Mp_fac*(S12)^Weiss_Mp_exp, MJup_to_Mearth)))</f>
        <v>318</v>
      </c>
      <c r="V12">
        <f>IF(Q12&lt;&gt;"", Q12, IF(R12&lt;&gt;"", R12, IF(I12&lt;&gt;"", I12*MJup_to_Mearth, IF(J12&lt;&gt;"", J12*MJup_to_Mearth, U12))))</f>
        <v>318</v>
      </c>
      <c r="W12">
        <f>SQRT(P12/bigG)*Qs/((V12*Mearth_to_Msun)*(O12*Rsun_to_AU)^5)*(H12)^(13/2)/1000000000</f>
        <v>610.62187008466231</v>
      </c>
    </row>
    <row r="13" spans="1:23">
      <c r="A13">
        <v>866</v>
      </c>
      <c r="B13" t="s">
        <v>181</v>
      </c>
      <c r="C13" t="s">
        <v>16</v>
      </c>
      <c r="D13">
        <v>2</v>
      </c>
      <c r="E13" s="1">
        <f>IF(COUNTIF(B$2:B$420, B13) &gt; 1, 1, 0)</f>
        <v>1</v>
      </c>
      <c r="F13">
        <v>7.1259389999999998</v>
      </c>
      <c r="G13">
        <v>7.1999999999999995E-2</v>
      </c>
      <c r="H13">
        <f t="shared" si="0"/>
        <v>7.1999999999999995E-2</v>
      </c>
      <c r="K13">
        <v>0.14399999999999999</v>
      </c>
      <c r="L13">
        <v>1.28</v>
      </c>
      <c r="M13">
        <v>1.1599999999999999</v>
      </c>
      <c r="N13">
        <v>4.3</v>
      </c>
      <c r="O13">
        <f>IF(M13&lt;&gt;"", M13, IF(AND(L13&lt;&gt;"", N13&lt;&gt;""), SQRT(bigG_mks*(L13*Msun_to_kg)/10^(N13-2))/Rsun_to_m))</f>
        <v>1.1599999999999999</v>
      </c>
      <c r="P13">
        <f>IF(L13&lt;&gt;"", L13, 10^(N13-2)*(O13*Rsun_to_m)^2/bigG_mks*Msun_to_kg)</f>
        <v>1.28</v>
      </c>
      <c r="S13">
        <v>1.61</v>
      </c>
      <c r="T13">
        <v>1.4999999999999999E-2</v>
      </c>
      <c r="U13">
        <f>IF(S13&lt;&gt;"", IF(S13&lt;Weiss_Rp_limit_1, 4*PI()/3*(S13*REarth)^3*(Weiss_dens_fac_1+Weiss_dens_fac_2*S13)/MEarth*1000, IF(S13&lt;Weiss_Rp_limit_2, Weiss_Mp_fac*(S13)^Weiss_Mp_exp, MJup_to_Mearth)))</f>
        <v>4.1889033948796799</v>
      </c>
      <c r="V13">
        <f>IF(Q13&lt;&gt;"", Q13, IF(R13&lt;&gt;"", R13, IF(I13&lt;&gt;"", I13*MJup_to_Mearth, IF(J13&lt;&gt;"", J13*MJup_to_Mearth, U13))))</f>
        <v>4.1889033948796799</v>
      </c>
      <c r="W13">
        <f>SQRT(P13/bigG)*Qs/((V13*Mearth_to_Msun)*(O13*Rsun_to_AU)^5)*(H13)^(13/2)/1000000000</f>
        <v>81606.504530536215</v>
      </c>
    </row>
    <row r="14" spans="1:23">
      <c r="A14">
        <v>871</v>
      </c>
      <c r="B14" t="s">
        <v>87</v>
      </c>
      <c r="C14" t="s">
        <v>14</v>
      </c>
      <c r="D14">
        <v>4</v>
      </c>
      <c r="E14" s="1">
        <f>IF(COUNTIF(B$2:B$420, B14) &gt; 1, 1, 0)</f>
        <v>1</v>
      </c>
      <c r="F14">
        <v>3.1799970000000002</v>
      </c>
      <c r="G14">
        <v>4.3999999999999997E-2</v>
      </c>
      <c r="H14">
        <f t="shared" si="0"/>
        <v>4.3999999999999997E-2</v>
      </c>
      <c r="K14">
        <v>0.13900000000000001</v>
      </c>
      <c r="M14">
        <v>1.41</v>
      </c>
      <c r="N14">
        <v>4.2</v>
      </c>
      <c r="O14">
        <f>IF(M14&lt;&gt;"", M14, IF(AND(L14&lt;&gt;"", N14&lt;&gt;""), SQRT(bigG_mks*(L14*Msun_to_kg)/10^(N14-2))/Rsun_to_m))</f>
        <v>1.41</v>
      </c>
      <c r="P14">
        <f>IF(L14&lt;&gt;"", L14, 10^(N14-2)*(O14*Rsun_to_m)^2/bigG_mks/Msun_to_kg)</f>
        <v>1.1425538140022027</v>
      </c>
      <c r="S14">
        <v>1.56</v>
      </c>
      <c r="T14">
        <v>1.4E-2</v>
      </c>
      <c r="U14">
        <f>IF(S14&lt;&gt;"", IF(S14&lt;Weiss_Rp_limit_1, 4*PI()/3*(S14*REarth)^3*(Weiss_dens_fac_1+Weiss_dens_fac_2*S14)/MEarth*1000, IF(S14&lt;Weiss_Rp_limit_2, Weiss_Mp_fac*(S14)^Weiss_Mp_exp, MJup_to_Mearth)))</f>
        <v>4.0677865543878342</v>
      </c>
      <c r="V14">
        <f>IF(Q14&lt;&gt;"", Q14, IF(R14&lt;&gt;"", R14, IF(I14&lt;&gt;"", I14*MJup_to_Mearth, IF(J14&lt;&gt;"", J14*MJup_to_Mearth, U14))))</f>
        <v>4.0677865543878342</v>
      </c>
      <c r="W14">
        <f>SQRT(P14/bigG)*Qs/((V14*Mearth_to_Msun)*(O14*Rsun_to_AU)^5)*(H14)^(13/2)/1000000000</f>
        <v>1218.3606525725402</v>
      </c>
    </row>
    <row r="15" spans="1:23">
      <c r="A15">
        <v>872</v>
      </c>
      <c r="B15" t="s">
        <v>87</v>
      </c>
      <c r="C15" t="s">
        <v>16</v>
      </c>
      <c r="D15">
        <v>4</v>
      </c>
      <c r="E15" s="1">
        <f>IF(COUNTIF(B$2:B$420, B15) &gt; 1, 1, 0)</f>
        <v>1</v>
      </c>
      <c r="F15">
        <v>4.9014249999999997</v>
      </c>
      <c r="G15">
        <v>5.8999999999999997E-2</v>
      </c>
      <c r="H15">
        <f t="shared" si="0"/>
        <v>5.8999999999999997E-2</v>
      </c>
      <c r="K15">
        <v>0.161</v>
      </c>
      <c r="M15">
        <v>1.41</v>
      </c>
      <c r="N15">
        <v>4.2</v>
      </c>
      <c r="O15">
        <f>IF(M15&lt;&gt;"", M15, IF(AND(L15&lt;&gt;"", N15&lt;&gt;""), SQRT(bigG_mks*(L15*Msun_to_kg)/10^(N15-2))/Rsun_to_m))</f>
        <v>1.41</v>
      </c>
      <c r="P15">
        <f>IF(L15&lt;&gt;"", L15, 10^(N15-2)*(O15*Rsun_to_m)^2/bigG_mks/Msun_to_kg)</f>
        <v>1.1425538140022027</v>
      </c>
      <c r="S15">
        <v>1.81</v>
      </c>
      <c r="T15">
        <v>1.7000000000000001E-2</v>
      </c>
      <c r="U15">
        <f>IF(S15&lt;&gt;"", IF(S15&lt;Weiss_Rp_limit_1, 4*PI()/3*(S15*REarth)^3*(Weiss_dens_fac_1+Weiss_dens_fac_2*S15)/MEarth*1000, IF(S15&lt;Weiss_Rp_limit_2, Weiss_Mp_fac*(S15)^Weiss_Mp_exp, MJup_to_Mearth)))</f>
        <v>4.6708224035581569</v>
      </c>
      <c r="V15">
        <f>IF(Q15&lt;&gt;"", Q15, IF(R15&lt;&gt;"", R15, IF(I15&lt;&gt;"", I15*MJup_to_Mearth, IF(J15&lt;&gt;"", J15*MJup_to_Mearth, U15))))</f>
        <v>4.6708224035581569</v>
      </c>
      <c r="W15">
        <f>SQRT(P15/bigG)*Qs/((V15*Mearth_to_Msun)*(O15*Rsun_to_AU)^5)*(H15)^(13/2)/1000000000</f>
        <v>7142.2713379150573</v>
      </c>
    </row>
    <row r="16" spans="1:23">
      <c r="A16">
        <v>873</v>
      </c>
      <c r="B16" t="s">
        <v>87</v>
      </c>
      <c r="C16" t="s">
        <v>23</v>
      </c>
      <c r="D16">
        <v>4</v>
      </c>
      <c r="E16" s="1">
        <f>IF(COUNTIF(B$2:B$420, B16) &gt; 1, 1, 0)</f>
        <v>1</v>
      </c>
      <c r="F16">
        <v>7.9582030000000001</v>
      </c>
      <c r="G16">
        <v>8.2000000000000003E-2</v>
      </c>
      <c r="H16">
        <f t="shared" si="0"/>
        <v>8.2000000000000003E-2</v>
      </c>
      <c r="K16">
        <v>9.5000000000000001E-2</v>
      </c>
      <c r="M16">
        <v>1.41</v>
      </c>
      <c r="N16">
        <v>4.2</v>
      </c>
      <c r="O16">
        <f>IF(M16&lt;&gt;"", M16, IF(AND(L16&lt;&gt;"", N16&lt;&gt;""), SQRT(bigG_mks*(L16*Msun_to_kg)/10^(N16-2))/Rsun_to_m))</f>
        <v>1.41</v>
      </c>
      <c r="P16">
        <f>IF(L16&lt;&gt;"", L16, 10^(N16-2)*(O16*Rsun_to_m)^2/bigG_mks/Msun_to_kg)</f>
        <v>1.1425538140022027</v>
      </c>
      <c r="S16">
        <v>1.07</v>
      </c>
      <c r="T16">
        <v>0.01</v>
      </c>
      <c r="U16">
        <f>IF(S16&lt;&gt;"", IF(S16&lt;Weiss_Rp_limit_1, 4*PI()/3*(S16*REarth)^3*(Weiss_dens_fac_1+Weiss_dens_fac_2*S16)/MEarth*1000, IF(S16&lt;Weiss_Rp_limit_2, Weiss_Mp_fac*(S16)^Weiss_Mp_exp, MJup_to_Mearth)))</f>
        <v>1.3580247887713606</v>
      </c>
      <c r="V16">
        <f>IF(Q16&lt;&gt;"", Q16, IF(R16&lt;&gt;"", R16, IF(I16&lt;&gt;"", I16*MJup_to_Mearth, IF(J16&lt;&gt;"", J16*MJup_to_Mearth, U16))))</f>
        <v>1.3580247887713606</v>
      </c>
      <c r="W16">
        <f>SQRT(P16/bigG)*Qs/((V16*Mearth_to_Msun)*(O16*Rsun_to_AU)^5)*(H16)^(13/2)/1000000000</f>
        <v>208724.75849248783</v>
      </c>
    </row>
    <row r="17" spans="1:23">
      <c r="A17">
        <v>885</v>
      </c>
      <c r="B17" t="s">
        <v>159</v>
      </c>
      <c r="C17" t="s">
        <v>14</v>
      </c>
      <c r="D17">
        <v>2</v>
      </c>
      <c r="E17" s="1">
        <f>IF(COUNTIF(B$2:B$420, B17) &gt; 1, 1, 0)</f>
        <v>1</v>
      </c>
      <c r="F17">
        <v>4.7539999999999996</v>
      </c>
      <c r="H17">
        <f t="shared" si="0"/>
        <v>5.0272797904905082E-2</v>
      </c>
      <c r="I17">
        <v>3.6999999999999998E-2</v>
      </c>
      <c r="K17">
        <v>0.16200000000000001</v>
      </c>
      <c r="L17">
        <v>0.75</v>
      </c>
      <c r="M17">
        <v>0.69</v>
      </c>
      <c r="N17">
        <v>4.6399999999999997</v>
      </c>
      <c r="O17">
        <f>IF(M17&lt;&gt;"", M17, IF(AND(L17&lt;&gt;"", N17&lt;&gt;""), SQRT(bigG_mks*(L17*Msun_to_kg)/10^(N17-2))/Rsun_to_m))</f>
        <v>0.69</v>
      </c>
      <c r="P17">
        <f>IF(L17&lt;&gt;"", L17, 10^(N17-2)*(O17*Rsun_to_m)^2/bigG_mks/Msun_to_kg)</f>
        <v>0.75</v>
      </c>
      <c r="Q17">
        <v>11.7</v>
      </c>
      <c r="S17">
        <v>1.82</v>
      </c>
      <c r="T17">
        <v>1.7000000000000001E-2</v>
      </c>
      <c r="U17">
        <f>IF(S17&lt;&gt;"", IF(S17&lt;Weiss_Rp_limit_1, 4*PI()/3*(S17*REarth)^3*(Weiss_dens_fac_1+Weiss_dens_fac_2*S17)/MEarth*1000, IF(S17&lt;Weiss_Rp_limit_2, Weiss_Mp_fac*(S17)^Weiss_Mp_exp, MJup_to_Mearth)))</f>
        <v>4.6948170251710115</v>
      </c>
      <c r="V17">
        <f>IF(Q17&lt;&gt;"", Q17, IF(R17&lt;&gt;"", R17, IF(I17&lt;&gt;"", I17*MJup_to_Mearth, IF(J17&lt;&gt;"", J17*MJup_to_Mearth, U17))))</f>
        <v>11.7</v>
      </c>
      <c r="W17">
        <f>SQRT(P17/bigG)*Qs/((V17*Mearth_to_Msun)*(O17*Rsun_to_AU)^5)*(H17)^(13/2)/1000000000</f>
        <v>29081.247838161398</v>
      </c>
    </row>
    <row r="18" spans="1:23">
      <c r="A18">
        <v>886</v>
      </c>
      <c r="B18" t="s">
        <v>159</v>
      </c>
      <c r="C18" t="s">
        <v>16</v>
      </c>
      <c r="D18">
        <v>2</v>
      </c>
      <c r="E18" s="1">
        <f>IF(COUNTIF(B$2:B$420, B18) &gt; 1, 1, 0)</f>
        <v>1</v>
      </c>
      <c r="F18">
        <v>8.9250699999999998</v>
      </c>
      <c r="H18">
        <f t="shared" si="0"/>
        <v>7.6507032771385888E-2</v>
      </c>
      <c r="I18">
        <v>2.7E-2</v>
      </c>
      <c r="K18">
        <v>0.19400000000000001</v>
      </c>
      <c r="L18">
        <v>0.75</v>
      </c>
      <c r="M18">
        <v>0.69</v>
      </c>
      <c r="N18">
        <v>4.6399999999999997</v>
      </c>
      <c r="O18">
        <f>IF(M18&lt;&gt;"", M18, IF(AND(L18&lt;&gt;"", N18&lt;&gt;""), SQRT(bigG_mks*(L18*Msun_to_kg)/10^(N18-2))/Rsun_to_m))</f>
        <v>0.69</v>
      </c>
      <c r="P18">
        <f>IF(L18&lt;&gt;"", L18, 10^(N18-2)*(O18*Rsun_to_m)^2/bigG_mks/Msun_to_kg)</f>
        <v>0.75</v>
      </c>
      <c r="Q18">
        <v>8.6999999999999993</v>
      </c>
      <c r="S18">
        <v>2.1800000000000002</v>
      </c>
      <c r="T18">
        <v>0.02</v>
      </c>
      <c r="U18">
        <f>IF(S18&lt;&gt;"", IF(S18&lt;Weiss_Rp_limit_1, 4*PI()/3*(S18*REarth)^3*(Weiss_dens_fac_1+Weiss_dens_fac_2*S18)/MEarth*1000, IF(S18&lt;Weiss_Rp_limit_2, Weiss_Mp_fac*(S18)^Weiss_Mp_exp, MJup_to_Mearth)))</f>
        <v>5.5528612143792859</v>
      </c>
      <c r="V18">
        <f>IF(Q18&lt;&gt;"", Q18, IF(R18&lt;&gt;"", R18, IF(I18&lt;&gt;"", I18*MJup_to_Mearth, IF(J18&lt;&gt;"", J18*MJup_to_Mearth, U18))))</f>
        <v>8.6999999999999993</v>
      </c>
      <c r="W18">
        <f>SQRT(P18/bigG)*Qs/((V18*Mearth_to_Msun)*(O18*Rsun_to_AU)^5)*(H18)^(13/2)/1000000000</f>
        <v>599340.48142535286</v>
      </c>
    </row>
    <row r="19" spans="1:23">
      <c r="A19">
        <v>887</v>
      </c>
      <c r="B19" t="s">
        <v>171</v>
      </c>
      <c r="C19" t="s">
        <v>14</v>
      </c>
      <c r="D19">
        <v>3</v>
      </c>
      <c r="E19" s="1">
        <f>IF(COUNTIF(B$2:B$420, B19) &gt; 1, 1, 0)</f>
        <v>1</v>
      </c>
      <c r="F19">
        <v>5.1885490000000001</v>
      </c>
      <c r="G19">
        <v>5.2999999999999999E-2</v>
      </c>
      <c r="H19">
        <f t="shared" si="0"/>
        <v>5.2999999999999999E-2</v>
      </c>
      <c r="K19">
        <v>0.112</v>
      </c>
      <c r="L19">
        <v>0.56000000000000005</v>
      </c>
      <c r="M19">
        <v>0.67</v>
      </c>
      <c r="N19">
        <v>4.6500000000000004</v>
      </c>
      <c r="O19">
        <f>IF(M19&lt;&gt;"", M19, IF(AND(L19&lt;&gt;"", N19&lt;&gt;""), SQRT(bigG_mks*(L19*Msun_to_kg)/10^(N19-2))/Rsun_to_m))</f>
        <v>0.67</v>
      </c>
      <c r="P19">
        <f>IF(L19&lt;&gt;"", L19, 10^(N19-2)*(O19*Rsun_to_m)^2/bigG_mks/Msun_to_kg)</f>
        <v>0.56000000000000005</v>
      </c>
      <c r="S19">
        <v>1.26</v>
      </c>
      <c r="T19">
        <v>1.2E-2</v>
      </c>
      <c r="U19">
        <f>IF(S19&lt;&gt;"", IF(S19&lt;Weiss_Rp_limit_1, 4*PI()/3*(S19*REarth)^3*(Weiss_dens_fac_1+Weiss_dens_fac_2*S19)/MEarth*1000, IF(S19&lt;Weiss_Rp_limit_2, Weiss_Mp_fac*(S19)^Weiss_Mp_exp, MJup_to_Mearth)))</f>
        <v>2.4533214587332899</v>
      </c>
      <c r="V19">
        <f>IF(Q19&lt;&gt;"", Q19, IF(R19&lt;&gt;"", R19, IF(I19&lt;&gt;"", I19*MJup_to_Mearth, IF(J19&lt;&gt;"", J19*MJup_to_Mearth, U19))))</f>
        <v>2.4533214587332899</v>
      </c>
      <c r="W19">
        <f>SQRT(P19/bigG)*Qs/((V19*Mearth_to_Msun)*(O19*Rsun_to_AU)^5)*(H19)^(13/2)/1000000000</f>
        <v>195707.53644526433</v>
      </c>
    </row>
    <row r="20" spans="1:23">
      <c r="A20">
        <v>888</v>
      </c>
      <c r="B20" t="s">
        <v>171</v>
      </c>
      <c r="C20" t="s">
        <v>16</v>
      </c>
      <c r="D20">
        <v>3</v>
      </c>
      <c r="E20" s="1">
        <f>IF(COUNTIF(B$2:B$420, B20) &gt; 1, 1, 0)</f>
        <v>1</v>
      </c>
      <c r="F20">
        <v>8.0410000000000004</v>
      </c>
      <c r="H20">
        <f t="shared" si="0"/>
        <v>6.4745447065800127E-2</v>
      </c>
      <c r="I20">
        <v>8.9999999999999993E-3</v>
      </c>
      <c r="K20">
        <v>0.14299999999999999</v>
      </c>
      <c r="L20">
        <v>0.56000000000000005</v>
      </c>
      <c r="M20">
        <v>0.67</v>
      </c>
      <c r="N20">
        <v>4.6500000000000004</v>
      </c>
      <c r="O20">
        <f>IF(M20&lt;&gt;"", M20, IF(AND(L20&lt;&gt;"", N20&lt;&gt;""), SQRT(bigG_mks*(L20*Msun_to_kg)/10^(N20-2))/Rsun_to_m))</f>
        <v>0.67</v>
      </c>
      <c r="P20">
        <f>IF(L20&lt;&gt;"", L20, 10^(N20-2)*(O20*Rsun_to_m)^2/bigG_mks/Msun_to_kg)</f>
        <v>0.56000000000000005</v>
      </c>
      <c r="Q20">
        <v>2.8</v>
      </c>
      <c r="S20">
        <v>1.6</v>
      </c>
      <c r="T20">
        <v>1.4999999999999999E-2</v>
      </c>
      <c r="U20">
        <f>IF(S20&lt;&gt;"", IF(S20&lt;Weiss_Rp_limit_1, 4*PI()/3*(S20*REarth)^3*(Weiss_dens_fac_1+Weiss_dens_fac_2*S20)/MEarth*1000, IF(S20&lt;Weiss_Rp_limit_2, Weiss_Mp_fac*(S20)^Weiss_Mp_exp, MJup_to_Mearth)))</f>
        <v>4.1647013518585068</v>
      </c>
      <c r="V20">
        <f>IF(Q20&lt;&gt;"", Q20, IF(R20&lt;&gt;"", R20, IF(I20&lt;&gt;"", I20*MJup_to_Mearth, IF(J20&lt;&gt;"", J20*MJup_to_Mearth, U20))))</f>
        <v>2.8</v>
      </c>
      <c r="W20">
        <f>SQRT(P20/bigG)*Qs/((V20*Mearth_to_Msun)*(O20*Rsun_to_AU)^5)*(H20)^(13/2)/1000000000</f>
        <v>629898.89277368237</v>
      </c>
    </row>
    <row r="21" spans="1:23">
      <c r="A21">
        <v>890</v>
      </c>
      <c r="B21" t="s">
        <v>53</v>
      </c>
      <c r="C21" t="s">
        <v>14</v>
      </c>
      <c r="D21">
        <v>2</v>
      </c>
      <c r="E21" s="1">
        <f>IF(COUNTIF(B$2:B$420, B21) &gt; 1, 1, 0)</f>
        <v>1</v>
      </c>
      <c r="F21">
        <v>2.4036789999999999</v>
      </c>
      <c r="G21">
        <v>3.5999999999999997E-2</v>
      </c>
      <c r="H21">
        <f t="shared" si="0"/>
        <v>3.5999999999999997E-2</v>
      </c>
      <c r="K21">
        <v>9.7000000000000003E-2</v>
      </c>
      <c r="L21">
        <v>1</v>
      </c>
      <c r="M21">
        <v>1.21</v>
      </c>
      <c r="N21">
        <v>4.3099999999999996</v>
      </c>
      <c r="O21">
        <f>IF(M21&lt;&gt;"", M21, IF(AND(L21&lt;&gt;"", N21&lt;&gt;""), SQRT(bigG_mks*(L21*Msun_to_kg)/10^(N21-2))/Rsun_to_m))</f>
        <v>1.21</v>
      </c>
      <c r="P21">
        <f>IF(L21&lt;&gt;"", L21, 10^(N21-2)*(O21*Rsun_to_m)^2/bigG_mks/Msun_to_kg)</f>
        <v>1</v>
      </c>
      <c r="S21">
        <v>1.0900000000000001</v>
      </c>
      <c r="T21">
        <v>0.01</v>
      </c>
      <c r="U21">
        <f>IF(S21&lt;&gt;"", IF(S21&lt;Weiss_Rp_limit_1, 4*PI()/3*(S21*REarth)^3*(Weiss_dens_fac_1+Weiss_dens_fac_2*S21)/MEarth*1000, IF(S21&lt;Weiss_Rp_limit_2, Weiss_Mp_fac*(S21)^Weiss_Mp_exp, MJup_to_Mearth)))</f>
        <v>1.4516768735201071</v>
      </c>
      <c r="V21">
        <f>IF(Q21&lt;&gt;"", Q21, IF(R21&lt;&gt;"", R21, IF(I21&lt;&gt;"", I21*MJup_to_Mearth, IF(J21&lt;&gt;"", J21*MJup_to_Mearth, U21))))</f>
        <v>1.4516768735201071</v>
      </c>
      <c r="W21">
        <f>SQRT(P21/bigG)*Qs/((V21*Mearth_to_Msun)*(O21*Rsun_to_AU)^5)*(H21)^(13/2)/1000000000</f>
        <v>1862.1656036007219</v>
      </c>
    </row>
    <row r="22" spans="1:23">
      <c r="A22">
        <v>891</v>
      </c>
      <c r="B22" t="s">
        <v>53</v>
      </c>
      <c r="C22" t="s">
        <v>16</v>
      </c>
      <c r="D22">
        <v>2</v>
      </c>
      <c r="E22" s="1">
        <f>IF(COUNTIF(B$2:B$420, B22) &gt; 1, 1, 0)</f>
        <v>1</v>
      </c>
      <c r="F22">
        <v>8.9908889999999992</v>
      </c>
      <c r="G22">
        <v>8.6999999999999994E-2</v>
      </c>
      <c r="H22">
        <f t="shared" si="0"/>
        <v>8.6999999999999994E-2</v>
      </c>
      <c r="K22">
        <v>0.23200000000000001</v>
      </c>
      <c r="L22">
        <v>1</v>
      </c>
      <c r="M22">
        <v>1.21</v>
      </c>
      <c r="N22">
        <v>4.3099999999999996</v>
      </c>
      <c r="O22">
        <f>IF(M22&lt;&gt;"", M22, IF(AND(L22&lt;&gt;"", N22&lt;&gt;""), SQRT(bigG_mks*(L22*Msun_to_kg)/10^(N22-2))/Rsun_to_m))</f>
        <v>1.21</v>
      </c>
      <c r="P22">
        <f>IF(L22&lt;&gt;"", L22, 10^(N22-2)*(O22*Rsun_to_m)^2/bigG_mks/Msun_to_kg)</f>
        <v>1</v>
      </c>
      <c r="S22">
        <v>2.6</v>
      </c>
      <c r="T22">
        <v>2.4E-2</v>
      </c>
      <c r="U22">
        <f>IF(S22&lt;&gt;"", IF(S22&lt;Weiss_Rp_limit_1, 4*PI()/3*(S22*REarth)^3*(Weiss_dens_fac_1+Weiss_dens_fac_2*S22)/MEarth*1000, IF(S22&lt;Weiss_Rp_limit_2, Weiss_Mp_fac*(S22)^Weiss_Mp_exp, MJup_to_Mearth)))</f>
        <v>6.541502227515033</v>
      </c>
      <c r="V22">
        <f>IF(Q22&lt;&gt;"", Q22, IF(R22&lt;&gt;"", R22, IF(I22&lt;&gt;"", I22*MJup_to_Mearth, IF(J22&lt;&gt;"", J22*MJup_to_Mearth, U22))))</f>
        <v>6.541502227515033</v>
      </c>
      <c r="W22">
        <f>SQRT(P22/bigG)*Qs/((V22*Mearth_to_Msun)*(O22*Rsun_to_AU)^5)*(H22)^(13/2)/1000000000</f>
        <v>127973.3833861757</v>
      </c>
    </row>
    <row r="23" spans="1:23">
      <c r="A23">
        <v>898</v>
      </c>
      <c r="B23" t="s">
        <v>54</v>
      </c>
      <c r="C23" t="s">
        <v>14</v>
      </c>
      <c r="D23">
        <v>2</v>
      </c>
      <c r="E23" s="1">
        <f>IF(COUNTIF(B$2:B$420, B23) &gt; 1, 1, 0)</f>
        <v>1</v>
      </c>
      <c r="F23">
        <v>2.4220820000000001</v>
      </c>
      <c r="G23">
        <v>3.5000000000000003E-2</v>
      </c>
      <c r="H23">
        <f t="shared" si="0"/>
        <v>3.5000000000000003E-2</v>
      </c>
      <c r="K23">
        <v>0.32100000000000001</v>
      </c>
      <c r="M23">
        <v>0.84</v>
      </c>
      <c r="N23">
        <v>4.57</v>
      </c>
      <c r="O23">
        <f>IF(M23&lt;&gt;"", M23, IF(AND(L23&lt;&gt;"", N23&lt;&gt;""), SQRT(bigG_mks*(L23*Msun_to_kg)/10^(N23-2))/Rsun_to_m))</f>
        <v>0.84</v>
      </c>
      <c r="P23">
        <f>IF(L23&lt;&gt;"", L23, 10^(N23-2)*(O23*Rsun_to_m)^2/bigG_mks/Msun_to_kg)</f>
        <v>0.95059825164722145</v>
      </c>
      <c r="S23">
        <v>3.6</v>
      </c>
      <c r="T23">
        <v>3.3000000000000002E-2</v>
      </c>
      <c r="U23">
        <f>IF(S23&lt;&gt;"", IF(S23&lt;Weiss_Rp_limit_1, 4*PI()/3*(S23*REarth)^3*(Weiss_dens_fac_1+Weiss_dens_fac_2*S23)/MEarth*1000, IF(S23&lt;Weiss_Rp_limit_2, Weiss_Mp_fac*(S23)^Weiss_Mp_exp, MJup_to_Mearth)))</f>
        <v>8.8534717470155808</v>
      </c>
      <c r="V23">
        <f>IF(Q23&lt;&gt;"", Q23, IF(R23&lt;&gt;"", R23, IF(I23&lt;&gt;"", I23*MJup_to_Mearth, IF(J23&lt;&gt;"", J23*MJup_to_Mearth, U23))))</f>
        <v>8.8534717470155808</v>
      </c>
      <c r="W23">
        <f>SQRT(P23/bigG)*Qs/((V23*Mearth_to_Msun)*(O23*Rsun_to_AU)^5)*(H23)^(13/2)/1000000000</f>
        <v>1537.3742869705309</v>
      </c>
    </row>
    <row r="24" spans="1:23">
      <c r="A24">
        <v>899</v>
      </c>
      <c r="B24" t="s">
        <v>54</v>
      </c>
      <c r="C24" t="s">
        <v>16</v>
      </c>
      <c r="D24">
        <v>2</v>
      </c>
      <c r="E24" s="1">
        <f>IF(COUNTIF(B$2:B$420, B24) &gt; 1, 1, 0)</f>
        <v>1</v>
      </c>
      <c r="F24">
        <v>4.1251030000000002</v>
      </c>
      <c r="G24">
        <v>4.9000000000000002E-2</v>
      </c>
      <c r="H24">
        <f t="shared" si="0"/>
        <v>4.9000000000000002E-2</v>
      </c>
      <c r="K24">
        <v>8.2000000000000003E-2</v>
      </c>
      <c r="M24">
        <v>0.84</v>
      </c>
      <c r="N24">
        <v>4.57</v>
      </c>
      <c r="O24">
        <f>IF(M24&lt;&gt;"", M24, IF(AND(L24&lt;&gt;"", N24&lt;&gt;""), SQRT(bigG_mks*(L24*Msun_to_kg)/10^(N24-2))/Rsun_to_m))</f>
        <v>0.84</v>
      </c>
      <c r="P24">
        <f>IF(L24&lt;&gt;"", L24, 10^(N24-2)*(O24*Rsun_to_m)^2/bigG_mks/Msun_to_kg)</f>
        <v>0.95059825164722145</v>
      </c>
      <c r="S24">
        <v>0.92</v>
      </c>
      <c r="T24">
        <v>8.0000000000000002E-3</v>
      </c>
      <c r="U24">
        <f>IF(S24&lt;&gt;"", IF(S24&lt;Weiss_Rp_limit_1, 4*PI()/3*(S24*REarth)^3*(Weiss_dens_fac_1+Weiss_dens_fac_2*S24)/MEarth*1000, IF(S24&lt;Weiss_Rp_limit_2, Weiss_Mp_fac*(S24)^Weiss_Mp_exp, MJup_to_Mearth)))</f>
        <v>0.79075115396692841</v>
      </c>
      <c r="V24">
        <f>IF(Q24&lt;&gt;"", Q24, IF(R24&lt;&gt;"", R24, IF(I24&lt;&gt;"", I24*MJup_to_Mearth, IF(J24&lt;&gt;"", J24*MJup_to_Mearth, U24))))</f>
        <v>0.79075115396692841</v>
      </c>
      <c r="W24">
        <f>SQRT(P24/bigG)*Qs/((V24*Mearth_to_Msun)*(O24*Rsun_to_AU)^5)*(H24)^(13/2)/1000000000</f>
        <v>153350.64830689217</v>
      </c>
    </row>
    <row r="25" spans="1:23">
      <c r="A25">
        <v>914</v>
      </c>
      <c r="B25" t="s">
        <v>131</v>
      </c>
      <c r="C25" t="s">
        <v>14</v>
      </c>
      <c r="D25">
        <v>2</v>
      </c>
      <c r="E25" s="1">
        <f>IF(COUNTIF(B$2:B$420, B25) &gt; 1, 1, 0)</f>
        <v>1</v>
      </c>
      <c r="F25">
        <v>4.1643889999999999</v>
      </c>
      <c r="G25">
        <v>4.1000000000000002E-2</v>
      </c>
      <c r="H25">
        <f t="shared" si="0"/>
        <v>4.1000000000000002E-2</v>
      </c>
      <c r="K25">
        <v>0.21099999999999999</v>
      </c>
      <c r="L25">
        <v>0.55000000000000004</v>
      </c>
      <c r="M25">
        <v>0.51</v>
      </c>
      <c r="N25">
        <v>4.74</v>
      </c>
      <c r="O25">
        <f>IF(M25&lt;&gt;"", M25, IF(AND(L25&lt;&gt;"", N25&lt;&gt;""), SQRT(bigG_mks*(L25*Msun_to_kg)/10^(N25-2))/Rsun_to_m))</f>
        <v>0.51</v>
      </c>
      <c r="P25">
        <f>IF(L25&lt;&gt;"", L25, 10^(N25-2)*(O25*Rsun_to_m)^2/bigG_mks/Msun_to_kg)</f>
        <v>0.55000000000000004</v>
      </c>
      <c r="S25">
        <v>2.37</v>
      </c>
      <c r="T25">
        <v>2.1999999999999999E-2</v>
      </c>
      <c r="U25">
        <f>IF(S25&lt;&gt;"", IF(S25&lt;Weiss_Rp_limit_1, 4*PI()/3*(S25*REarth)^3*(Weiss_dens_fac_1+Weiss_dens_fac_2*S25)/MEarth*1000, IF(S25&lt;Weiss_Rp_limit_2, Weiss_Mp_fac*(S25)^Weiss_Mp_exp, MJup_to_Mearth)))</f>
        <v>6.0016165137552608</v>
      </c>
      <c r="V25">
        <f>IF(Q25&lt;&gt;"", Q25, IF(R25&lt;&gt;"", R25, IF(I25&lt;&gt;"", I25*MJup_to_Mearth, IF(J25&lt;&gt;"", J25*MJup_to_Mearth, U25))))</f>
        <v>6.0016165137552608</v>
      </c>
      <c r="W25">
        <f>SQRT(P25/bigG)*Qs/((V25*Mearth_to_Msun)*(O25*Rsun_to_AU)^5)*(H25)^(13/2)/1000000000</f>
        <v>58479.83604896727</v>
      </c>
    </row>
    <row r="26" spans="1:23">
      <c r="A26">
        <v>915</v>
      </c>
      <c r="B26" t="s">
        <v>131</v>
      </c>
      <c r="C26" t="s">
        <v>16</v>
      </c>
      <c r="D26">
        <v>2</v>
      </c>
      <c r="E26" s="1">
        <f>IF(COUNTIF(B$2:B$420, B26) &gt; 1, 1, 0)</f>
        <v>1</v>
      </c>
      <c r="F26">
        <v>5.774464</v>
      </c>
      <c r="G26">
        <v>5.0999999999999997E-2</v>
      </c>
      <c r="H26">
        <f t="shared" si="0"/>
        <v>5.0999999999999997E-2</v>
      </c>
      <c r="K26">
        <v>6.6000000000000003E-2</v>
      </c>
      <c r="L26">
        <v>0.55000000000000004</v>
      </c>
      <c r="M26">
        <v>0.51</v>
      </c>
      <c r="N26">
        <v>4.74</v>
      </c>
      <c r="O26">
        <f>IF(M26&lt;&gt;"", M26, IF(AND(L26&lt;&gt;"", N26&lt;&gt;""), SQRT(bigG_mks*(L26*Msun_to_kg)/10^(N26-2))/Rsun_to_m))</f>
        <v>0.51</v>
      </c>
      <c r="P26">
        <f>IF(L26&lt;&gt;"", L26, 10^(N26-2)*(O26*Rsun_to_m)^2/bigG_mks/Msun_to_kg)</f>
        <v>0.55000000000000004</v>
      </c>
      <c r="S26">
        <v>0.74</v>
      </c>
      <c r="T26">
        <v>7.0000000000000001E-3</v>
      </c>
      <c r="U26">
        <f>IF(S26&lt;&gt;"", IF(S26&lt;Weiss_Rp_limit_1, 4*PI()/3*(S26*REarth)^3*(Weiss_dens_fac_1+Weiss_dens_fac_2*S26)/MEarth*1000, IF(S26&lt;Weiss_Rp_limit_2, Weiss_Mp_fac*(S26)^Weiss_Mp_exp, MJup_to_Mearth)))</f>
        <v>0.36624886891607572</v>
      </c>
      <c r="V26">
        <f>IF(Q26&lt;&gt;"", Q26, IF(R26&lt;&gt;"", R26, IF(I26&lt;&gt;"", I26*MJup_to_Mearth, IF(J26&lt;&gt;"", J26*MJup_to_Mearth, U26))))</f>
        <v>0.36624886891607572</v>
      </c>
      <c r="W26">
        <f>SQRT(P26/bigG)*Qs/((V26*Mearth_to_Msun)*(O26*Rsun_to_AU)^5)*(H26)^(13/2)/1000000000</f>
        <v>3959215.7823119815</v>
      </c>
    </row>
    <row r="27" spans="1:23">
      <c r="A27">
        <v>931</v>
      </c>
      <c r="B27" t="s">
        <v>211</v>
      </c>
      <c r="C27" t="s">
        <v>14</v>
      </c>
      <c r="D27">
        <v>3</v>
      </c>
      <c r="E27" s="1">
        <f>IF(COUNTIF(B$2:B$420, B27) &gt; 1, 1, 0)</f>
        <v>1</v>
      </c>
      <c r="F27">
        <v>6.1781959999999998</v>
      </c>
      <c r="G27">
        <v>6.7000000000000004E-2</v>
      </c>
      <c r="H27">
        <f t="shared" si="0"/>
        <v>6.7000000000000004E-2</v>
      </c>
      <c r="K27">
        <v>0.108</v>
      </c>
      <c r="M27">
        <v>1.18</v>
      </c>
      <c r="N27">
        <v>4.3099999999999996</v>
      </c>
      <c r="O27">
        <f>IF(M27&lt;&gt;"", M27, IF(AND(L27&lt;&gt;"", N27&lt;&gt;""), SQRT(bigG_mks*(L27*Msun_to_kg)/10^(N27-2))/Rsun_to_m))</f>
        <v>1.18</v>
      </c>
      <c r="P27">
        <f>IF(L27&lt;&gt;"", L27, 10^(N27-2)*(O27*Rsun_to_m)^2/bigG_mks/Msun_to_kg)</f>
        <v>1.0308665642619295</v>
      </c>
      <c r="S27">
        <v>1.21</v>
      </c>
      <c r="T27">
        <v>1.0999999999999999E-2</v>
      </c>
      <c r="U27">
        <f>IF(S27&lt;&gt;"", IF(S27&lt;Weiss_Rp_limit_1, 4*PI()/3*(S27*REarth)^3*(Weiss_dens_fac_1+Weiss_dens_fac_2*S27)/MEarth*1000, IF(S27&lt;Weiss_Rp_limit_2, Weiss_Mp_fac*(S27)^Weiss_Mp_exp, MJup_to_Mearth)))</f>
        <v>2.1177413626229034</v>
      </c>
      <c r="V27">
        <f>IF(Q27&lt;&gt;"", Q27, IF(R27&lt;&gt;"", R27, IF(I27&lt;&gt;"", I27*MJup_to_Mearth, IF(J27&lt;&gt;"", J27*MJup_to_Mearth, U27))))</f>
        <v>2.1177413626229034</v>
      </c>
      <c r="W27">
        <f>SQRT(P27/bigG)*Qs/((V27*Mearth_to_Msun)*(O27*Rsun_to_AU)^5)*(H27)^(13/2)/1000000000</f>
        <v>83301.600169025245</v>
      </c>
    </row>
    <row r="28" spans="1:23">
      <c r="A28">
        <v>932</v>
      </c>
      <c r="B28" t="s">
        <v>211</v>
      </c>
      <c r="C28" t="s">
        <v>16</v>
      </c>
      <c r="D28">
        <v>3</v>
      </c>
      <c r="E28" s="1">
        <f>IF(COUNTIF(B$2:B$420, B28) &gt; 1, 1, 0)</f>
        <v>1</v>
      </c>
      <c r="F28">
        <v>6.4149139999999996</v>
      </c>
      <c r="G28">
        <v>6.8000000000000005E-2</v>
      </c>
      <c r="H28">
        <f t="shared" si="0"/>
        <v>6.8000000000000005E-2</v>
      </c>
      <c r="K28">
        <v>0.114</v>
      </c>
      <c r="M28">
        <v>1.18</v>
      </c>
      <c r="N28">
        <v>4.3099999999999996</v>
      </c>
      <c r="O28">
        <f>IF(M28&lt;&gt;"", M28, IF(AND(L28&lt;&gt;"", N28&lt;&gt;""), SQRT(bigG_mks*(L28*Msun_to_kg)/10^(N28-2))/Rsun_to_m))</f>
        <v>1.18</v>
      </c>
      <c r="P28">
        <f>IF(L28&lt;&gt;"", L28, 10^(N28-2)*(O28*Rsun_to_m)^2/bigG_mks/Msun_to_kg)</f>
        <v>1.0308665642619295</v>
      </c>
      <c r="S28">
        <v>1.28</v>
      </c>
      <c r="T28">
        <v>1.2E-2</v>
      </c>
      <c r="U28">
        <f>IF(S28&lt;&gt;"", IF(S28&lt;Weiss_Rp_limit_1, 4*PI()/3*(S28*REarth)^3*(Weiss_dens_fac_1+Weiss_dens_fac_2*S28)/MEarth*1000, IF(S28&lt;Weiss_Rp_limit_2, Weiss_Mp_fac*(S28)^Weiss_Mp_exp, MJup_to_Mearth)))</f>
        <v>2.5980322369265898</v>
      </c>
      <c r="V28">
        <f>IF(Q28&lt;&gt;"", Q28, IF(R28&lt;&gt;"", R28, IF(I28&lt;&gt;"", I28*MJup_to_Mearth, IF(J28&lt;&gt;"", J28*MJup_to_Mearth, U28))))</f>
        <v>2.5980322369265898</v>
      </c>
      <c r="W28">
        <f>SQRT(P28/bigG)*Qs/((V28*Mearth_to_Msun)*(O28*Rsun_to_AU)^5)*(H28)^(13/2)/1000000000</f>
        <v>74765.878829753055</v>
      </c>
    </row>
    <row r="29" spans="1:23">
      <c r="A29">
        <v>951</v>
      </c>
      <c r="B29" t="s">
        <v>80</v>
      </c>
      <c r="C29" t="s">
        <v>14</v>
      </c>
      <c r="D29">
        <v>2</v>
      </c>
      <c r="E29" s="1">
        <f>IF(COUNTIF(B$2:B$420, B29) &gt; 1, 1, 0)</f>
        <v>1</v>
      </c>
      <c r="F29">
        <v>3.107675</v>
      </c>
      <c r="G29">
        <v>3.9E-2</v>
      </c>
      <c r="H29">
        <f t="shared" si="0"/>
        <v>3.9E-2</v>
      </c>
      <c r="K29">
        <v>6.2E-2</v>
      </c>
      <c r="L29">
        <v>1</v>
      </c>
      <c r="M29">
        <v>0.79</v>
      </c>
      <c r="N29">
        <v>4.57</v>
      </c>
      <c r="O29">
        <f>IF(M29&lt;&gt;"", M29, IF(AND(L29&lt;&gt;"", N29&lt;&gt;""), SQRT(bigG_mks*(L29*Msun_to_kg)/10^(N29-2))/Rsun_to_m))</f>
        <v>0.79</v>
      </c>
      <c r="P29">
        <f>IF(L29&lt;&gt;"", L29, 10^(N29-2)*(O29*Rsun_to_m)^2/bigG_mks/Msun_to_kg)</f>
        <v>1</v>
      </c>
      <c r="S29">
        <v>0.69</v>
      </c>
      <c r="T29">
        <v>6.0000000000000001E-3</v>
      </c>
      <c r="U29">
        <f>IF(S29&lt;&gt;"", IF(S29&lt;Weiss_Rp_limit_1, 4*PI()/3*(S29*REarth)^3*(Weiss_dens_fac_1+Weiss_dens_fac_2*S29)/MEarth*1000, IF(S29&lt;Weiss_Rp_limit_2, Weiss_Mp_fac*(S29)^Weiss_Mp_exp, MJup_to_Mearth)))</f>
        <v>0.28672197667276966</v>
      </c>
      <c r="V29">
        <f>IF(Q29&lt;&gt;"", Q29, IF(R29&lt;&gt;"", R29, IF(I29&lt;&gt;"", I29*MJup_to_Mearth, IF(J29&lt;&gt;"", J29*MJup_to_Mearth, U29))))</f>
        <v>0.28672197667276966</v>
      </c>
      <c r="W29">
        <f>SQRT(P29/bigG)*Qs/((V29*Mearth_to_Msun)*(O29*Rsun_to_AU)^5)*(H29)^(13/2)/1000000000</f>
        <v>133712.60887230118</v>
      </c>
    </row>
    <row r="30" spans="1:23">
      <c r="A30">
        <v>952</v>
      </c>
      <c r="B30" t="s">
        <v>80</v>
      </c>
      <c r="C30" t="s">
        <v>16</v>
      </c>
      <c r="D30">
        <v>2</v>
      </c>
      <c r="E30" s="1">
        <f>IF(COUNTIF(B$2:B$420, B30) &gt; 1, 1, 0)</f>
        <v>1</v>
      </c>
      <c r="F30">
        <v>7.0106060000000001</v>
      </c>
      <c r="G30">
        <v>6.7000000000000004E-2</v>
      </c>
      <c r="H30">
        <f t="shared" si="0"/>
        <v>6.7000000000000004E-2</v>
      </c>
      <c r="K30">
        <v>0.126</v>
      </c>
      <c r="L30">
        <v>1</v>
      </c>
      <c r="M30">
        <v>0.79</v>
      </c>
      <c r="N30">
        <v>4.57</v>
      </c>
      <c r="O30">
        <f>IF(M30&lt;&gt;"", M30, IF(AND(L30&lt;&gt;"", N30&lt;&gt;""), SQRT(bigG_mks*(L30*Msun_to_kg)/10^(N30-2))/Rsun_to_m))</f>
        <v>0.79</v>
      </c>
      <c r="P30">
        <f>IF(L30&lt;&gt;"", L30, 10^(N30-2)*(O30*Rsun_to_m)^2/bigG_mks/Msun_to_kg)</f>
        <v>1</v>
      </c>
      <c r="S30">
        <v>1.41</v>
      </c>
      <c r="T30">
        <v>1.2999999999999999E-2</v>
      </c>
      <c r="U30">
        <f>IF(S30&lt;&gt;"", IF(S30&lt;Weiss_Rp_limit_1, 4*PI()/3*(S30*REarth)^3*(Weiss_dens_fac_1+Weiss_dens_fac_2*S30)/MEarth*1000, IF(S30&lt;Weiss_Rp_limit_2, Weiss_Mp_fac*(S30)^Weiss_Mp_exp, MJup_to_Mearth)))</f>
        <v>3.6988256446530943</v>
      </c>
      <c r="V30">
        <f>IF(Q30&lt;&gt;"", Q30, IF(R30&lt;&gt;"", R30, IF(I30&lt;&gt;"", I30*MJup_to_Mearth, IF(J30&lt;&gt;"", J30*MJup_to_Mearth, U30))))</f>
        <v>3.6988256446530943</v>
      </c>
      <c r="W30">
        <f>SQRT(P30/bigG)*Qs/((V30*Mearth_to_Msun)*(O30*Rsun_to_AU)^5)*(H30)^(13/2)/1000000000</f>
        <v>349249.47048680973</v>
      </c>
    </row>
    <row r="31" spans="1:23">
      <c r="A31">
        <v>953</v>
      </c>
      <c r="B31" t="s">
        <v>41</v>
      </c>
      <c r="C31" t="s">
        <v>14</v>
      </c>
      <c r="D31">
        <v>3</v>
      </c>
      <c r="E31" s="1">
        <f>IF(COUNTIF(B$2:B$420, B31) &gt; 1, 1, 0)</f>
        <v>1</v>
      </c>
      <c r="F31">
        <v>2.024152</v>
      </c>
      <c r="G31">
        <v>3.2000000000000001E-2</v>
      </c>
      <c r="H31">
        <f t="shared" si="0"/>
        <v>3.2000000000000001E-2</v>
      </c>
      <c r="K31">
        <v>0.17799999999999999</v>
      </c>
      <c r="L31">
        <v>0.99</v>
      </c>
      <c r="M31">
        <v>1.27</v>
      </c>
      <c r="N31">
        <v>4.26</v>
      </c>
      <c r="O31">
        <f>IF(M31&lt;&gt;"", M31, IF(AND(L31&lt;&gt;"", N31&lt;&gt;""), SQRT(bigG_mks*(L31*Msun_to_kg)/10^(N31-2))/Rsun_to_m))</f>
        <v>1.27</v>
      </c>
      <c r="P31">
        <f>IF(L31&lt;&gt;"", L31, 10^(N31-2)*(O31*Rsun_to_m)^2/bigG_mks/Msun_to_kg)</f>
        <v>0.99</v>
      </c>
      <c r="S31">
        <v>1.99</v>
      </c>
      <c r="T31">
        <v>1.7999999999999999E-2</v>
      </c>
      <c r="U31">
        <f>IF(S31&lt;&gt;"", IF(S31&lt;Weiss_Rp_limit_1, 4*PI()/3*(S31*REarth)^3*(Weiss_dens_fac_1+Weiss_dens_fac_2*S31)/MEarth*1000, IF(S31&lt;Weiss_Rp_limit_2, Weiss_Mp_fac*(S31)^Weiss_Mp_exp, MJup_to_Mearth)))</f>
        <v>5.1013561065970592</v>
      </c>
      <c r="V31">
        <f>IF(Q31&lt;&gt;"", Q31, IF(R31&lt;&gt;"", R31, IF(I31&lt;&gt;"", I31*MJup_to_Mearth, IF(J31&lt;&gt;"", J31*MJup_to_Mearth, U31))))</f>
        <v>5.1013561065970592</v>
      </c>
      <c r="W31">
        <f>SQRT(P31/bigG)*Qs/((V31*Mearth_to_Msun)*(O31*Rsun_to_AU)^5)*(H31)^(13/2)/1000000000</f>
        <v>192.50280663456039</v>
      </c>
    </row>
    <row r="32" spans="1:23">
      <c r="A32">
        <v>954</v>
      </c>
      <c r="B32" t="s">
        <v>41</v>
      </c>
      <c r="C32" t="s">
        <v>16</v>
      </c>
      <c r="D32">
        <v>3</v>
      </c>
      <c r="E32" s="1">
        <f>IF(COUNTIF(B$2:B$420, B32) &gt; 1, 1, 0)</f>
        <v>1</v>
      </c>
      <c r="F32">
        <v>4.7617019999999997</v>
      </c>
      <c r="G32">
        <v>5.7000000000000002E-2</v>
      </c>
      <c r="H32">
        <f t="shared" si="0"/>
        <v>5.7000000000000002E-2</v>
      </c>
      <c r="K32">
        <v>0.255</v>
      </c>
      <c r="L32">
        <v>0.99</v>
      </c>
      <c r="M32">
        <v>1.27</v>
      </c>
      <c r="N32">
        <v>4.26</v>
      </c>
      <c r="O32">
        <f>IF(M32&lt;&gt;"", M32, IF(AND(L32&lt;&gt;"", N32&lt;&gt;""), SQRT(bigG_mks*(L32*Msun_to_kg)/10^(N32-2))/Rsun_to_m))</f>
        <v>1.27</v>
      </c>
      <c r="P32">
        <f>IF(L32&lt;&gt;"", L32, 10^(N32-2)*(O32*Rsun_to_m)^2/bigG_mks/Msun_to_kg)</f>
        <v>0.99</v>
      </c>
      <c r="S32">
        <v>2.86</v>
      </c>
      <c r="T32">
        <v>2.5999999999999999E-2</v>
      </c>
      <c r="U32">
        <f>IF(S32&lt;&gt;"", IF(S32&lt;Weiss_Rp_limit_1, 4*PI()/3*(S32*REarth)^3*(Weiss_dens_fac_1+Weiss_dens_fac_2*S32)/MEarth*1000, IF(S32&lt;Weiss_Rp_limit_2, Weiss_Mp_fac*(S32)^Weiss_Mp_exp, MJup_to_Mearth)))</f>
        <v>7.1478049152296199</v>
      </c>
      <c r="V32">
        <f>IF(Q32&lt;&gt;"", Q32, IF(R32&lt;&gt;"", R32, IF(I32&lt;&gt;"", I32*MJup_to_Mearth, IF(J32&lt;&gt;"", J32*MJup_to_Mearth, U32))))</f>
        <v>7.1478049152296199</v>
      </c>
      <c r="W32">
        <f>SQRT(P32/bigG)*Qs/((V32*Mearth_to_Msun)*(O32*Rsun_to_AU)^5)*(H32)^(13/2)/1000000000</f>
        <v>5856.8178683426495</v>
      </c>
    </row>
    <row r="33" spans="1:23">
      <c r="A33">
        <v>966</v>
      </c>
      <c r="B33" t="s">
        <v>33</v>
      </c>
      <c r="C33" t="s">
        <v>14</v>
      </c>
      <c r="D33">
        <v>2</v>
      </c>
      <c r="E33" s="1">
        <f>IF(COUNTIF(B$2:B$420, B33) &gt; 1, 1, 0)</f>
        <v>1</v>
      </c>
      <c r="F33">
        <v>1.729366</v>
      </c>
      <c r="G33">
        <v>2.8000000000000001E-2</v>
      </c>
      <c r="H33">
        <f t="shared" si="0"/>
        <v>2.8000000000000001E-2</v>
      </c>
      <c r="K33">
        <v>0.161</v>
      </c>
      <c r="M33">
        <v>0.85</v>
      </c>
      <c r="N33">
        <v>4.55</v>
      </c>
      <c r="O33">
        <f>IF(M33&lt;&gt;"", M33, IF(AND(L33&lt;&gt;"", N33&lt;&gt;""), SQRT(bigG_mks*(L33*Msun_to_kg)/10^(N33-2))/Rsun_to_m))</f>
        <v>0.85</v>
      </c>
      <c r="P33">
        <f>IF(L33&lt;&gt;"", L33, 10^(N33-2)*(O33*Rsun_to_m)^2/bigG_mks/Msun_to_kg)</f>
        <v>0.92955756687118107</v>
      </c>
      <c r="S33">
        <v>1.8</v>
      </c>
      <c r="T33">
        <v>1.7000000000000001E-2</v>
      </c>
      <c r="U33">
        <f>IF(S33&lt;&gt;"", IF(S33&lt;Weiss_Rp_limit_1, 4*PI()/3*(S33*REarth)^3*(Weiss_dens_fac_1+Weiss_dens_fac_2*S33)/MEarth*1000, IF(S33&lt;Weiss_Rp_limit_2, Weiss_Mp_fac*(S33)^Weiss_Mp_exp, MJup_to_Mearth)))</f>
        <v>4.6468185004138594</v>
      </c>
      <c r="V33">
        <f>IF(Q33&lt;&gt;"", Q33, IF(R33&lt;&gt;"", R33, IF(I33&lt;&gt;"", I33*MJup_to_Mearth, IF(J33&lt;&gt;"", J33*MJup_to_Mearth, U33))))</f>
        <v>4.6468185004138594</v>
      </c>
      <c r="W33">
        <f>SQRT(P33/bigG)*Qs/((V33*Mearth_to_Msun)*(O33*Rsun_to_AU)^5)*(H33)^(13/2)/1000000000</f>
        <v>640.1236396356237</v>
      </c>
    </row>
    <row r="34" spans="1:23">
      <c r="A34">
        <v>967</v>
      </c>
      <c r="B34" t="s">
        <v>33</v>
      </c>
      <c r="C34" t="s">
        <v>16</v>
      </c>
      <c r="D34">
        <v>2</v>
      </c>
      <c r="E34" s="1">
        <f>IF(COUNTIF(B$2:B$420, B34) &gt; 1, 1, 0)</f>
        <v>1</v>
      </c>
      <c r="F34">
        <v>4.1800430000000004</v>
      </c>
      <c r="G34">
        <v>0.05</v>
      </c>
      <c r="H34">
        <f t="shared" si="0"/>
        <v>0.05</v>
      </c>
      <c r="K34">
        <v>0.32100000000000001</v>
      </c>
      <c r="M34">
        <v>0.85</v>
      </c>
      <c r="N34">
        <v>4.55</v>
      </c>
      <c r="O34">
        <f>IF(M34&lt;&gt;"", M34, IF(AND(L34&lt;&gt;"", N34&lt;&gt;""), SQRT(bigG_mks*(L34*Msun_to_kg)/10^(N34-2))/Rsun_to_m))</f>
        <v>0.85</v>
      </c>
      <c r="P34">
        <f>IF(L34&lt;&gt;"", L34, 10^(N34-2)*(O34*Rsun_to_m)^2/bigG_mks/Msun_to_kg)</f>
        <v>0.92955756687118107</v>
      </c>
      <c r="S34">
        <v>3.6</v>
      </c>
      <c r="T34">
        <v>3.3000000000000002E-2</v>
      </c>
      <c r="U34">
        <f>IF(S34&lt;&gt;"", IF(S34&lt;Weiss_Rp_limit_1, 4*PI()/3*(S34*REarth)^3*(Weiss_dens_fac_1+Weiss_dens_fac_2*S34)/MEarth*1000, IF(S34&lt;Weiss_Rp_limit_2, Weiss_Mp_fac*(S34)^Weiss_Mp_exp, MJup_to_Mearth)))</f>
        <v>8.8534717470155808</v>
      </c>
      <c r="V34">
        <f>IF(Q34&lt;&gt;"", Q34, IF(R34&lt;&gt;"", R34, IF(I34&lt;&gt;"", I34*MJup_to_Mearth, IF(J34&lt;&gt;"", J34*MJup_to_Mearth, U34))))</f>
        <v>8.8534717470155808</v>
      </c>
      <c r="W34">
        <f>SQRT(P34/bigG)*Qs/((V34*Mearth_to_Msun)*(O34*Rsun_to_AU)^5)*(H34)^(13/2)/1000000000</f>
        <v>14557.399293576465</v>
      </c>
    </row>
    <row r="35" spans="1:23">
      <c r="A35">
        <v>971</v>
      </c>
      <c r="B35" t="s">
        <v>102</v>
      </c>
      <c r="C35" t="s">
        <v>14</v>
      </c>
      <c r="D35">
        <v>4</v>
      </c>
      <c r="E35" s="1">
        <f>IF(COUNTIF(B$2:B$420, B35) &gt; 1, 1, 0)</f>
        <v>1</v>
      </c>
      <c r="F35">
        <v>3.4280539999999999</v>
      </c>
      <c r="G35">
        <v>4.3999999999999997E-2</v>
      </c>
      <c r="H35">
        <f t="shared" si="0"/>
        <v>4.3999999999999997E-2</v>
      </c>
      <c r="K35">
        <v>0.112</v>
      </c>
      <c r="M35">
        <v>0.94</v>
      </c>
      <c r="N35">
        <v>4.47</v>
      </c>
      <c r="O35">
        <f>IF(M35&lt;&gt;"", M35, IF(AND(L35&lt;&gt;"", N35&lt;&gt;""), SQRT(bigG_mks*(L35*Msun_to_kg)/10^(N35-2))/Rsun_to_m))</f>
        <v>0.94</v>
      </c>
      <c r="P35">
        <f>IF(L35&lt;&gt;"", L35, 10^(N35-2)*(O35*Rsun_to_m)^2/bigG_mks/Msun_to_kg)</f>
        <v>0.94557100444382169</v>
      </c>
      <c r="S35">
        <v>1.25</v>
      </c>
      <c r="T35">
        <v>1.0999999999999999E-2</v>
      </c>
      <c r="U35">
        <f>IF(S35&lt;&gt;"", IF(S35&lt;Weiss_Rp_limit_1, 4*PI()/3*(S35*REarth)^3*(Weiss_dens_fac_1+Weiss_dens_fac_2*S35)/MEarth*1000, IF(S35&lt;Weiss_Rp_limit_2, Weiss_Mp_fac*(S35)^Weiss_Mp_exp, MJup_to_Mearth)))</f>
        <v>2.3832540749152651</v>
      </c>
      <c r="V35">
        <f>IF(Q35&lt;&gt;"", Q35, IF(R35&lt;&gt;"", R35, IF(I35&lt;&gt;"", I35*MJup_to_Mearth, IF(J35&lt;&gt;"", J35*MJup_to_Mearth, U35))))</f>
        <v>2.3832540749152651</v>
      </c>
      <c r="W35">
        <f>SQRT(P35/bigG)*Qs/((V35*Mearth_to_Msun)*(O35*Rsun_to_AU)^5)*(H35)^(13/2)/1000000000</f>
        <v>14365.763526825993</v>
      </c>
    </row>
    <row r="36" spans="1:23">
      <c r="A36">
        <v>972</v>
      </c>
      <c r="B36" t="s">
        <v>102</v>
      </c>
      <c r="C36" t="s">
        <v>16</v>
      </c>
      <c r="D36">
        <v>4</v>
      </c>
      <c r="E36" s="1">
        <f>IF(COUNTIF(B$2:B$420, B36) &gt; 1, 1, 0)</f>
        <v>1</v>
      </c>
      <c r="F36">
        <v>7.3819980000000003</v>
      </c>
      <c r="G36">
        <v>7.2999999999999995E-2</v>
      </c>
      <c r="H36">
        <f t="shared" si="0"/>
        <v>7.2999999999999995E-2</v>
      </c>
      <c r="K36">
        <v>0.32900000000000001</v>
      </c>
      <c r="M36">
        <v>0.94</v>
      </c>
      <c r="N36">
        <v>4.47</v>
      </c>
      <c r="O36">
        <f>IF(M36&lt;&gt;"", M36, IF(AND(L36&lt;&gt;"", N36&lt;&gt;""), SQRT(bigG_mks*(L36*Msun_to_kg)/10^(N36-2))/Rsun_to_m))</f>
        <v>0.94</v>
      </c>
      <c r="P36">
        <f>IF(L36&lt;&gt;"", L36, 10^(N36-2)*(O36*Rsun_to_m)^2/bigG_mks/Msun_to_kg)</f>
        <v>0.94557100444382169</v>
      </c>
      <c r="S36">
        <v>3.69</v>
      </c>
      <c r="T36">
        <v>3.4000000000000002E-2</v>
      </c>
      <c r="U36">
        <f>IF(S36&lt;&gt;"", IF(S36&lt;Weiss_Rp_limit_1, 4*PI()/3*(S36*REarth)^3*(Weiss_dens_fac_1+Weiss_dens_fac_2*S36)/MEarth*1000, IF(S36&lt;Weiss_Rp_limit_2, Weiss_Mp_fac*(S36)^Weiss_Mp_exp, MJup_to_Mearth)))</f>
        <v>9.0591364378597046</v>
      </c>
      <c r="V36">
        <f>IF(Q36&lt;&gt;"", Q36, IF(R36&lt;&gt;"", R36, IF(I36&lt;&gt;"", I36*MJup_to_Mearth, IF(J36&lt;&gt;"", J36*MJup_to_Mearth, U36))))</f>
        <v>9.0591364378597046</v>
      </c>
      <c r="W36">
        <f>SQRT(P36/bigG)*Qs/((V36*Mearth_to_Msun)*(O36*Rsun_to_AU)^5)*(H36)^(13/2)/1000000000</f>
        <v>101523.93693009278</v>
      </c>
    </row>
    <row r="37" spans="1:23">
      <c r="A37">
        <v>995</v>
      </c>
      <c r="B37" t="s">
        <v>164</v>
      </c>
      <c r="C37" t="s">
        <v>14</v>
      </c>
      <c r="D37">
        <v>2</v>
      </c>
      <c r="E37" s="1">
        <f>IF(COUNTIF(B$2:B$420, B37) &gt; 1, 1, 0)</f>
        <v>1</v>
      </c>
      <c r="F37">
        <v>4.9213550000000001</v>
      </c>
      <c r="G37">
        <v>5.3999999999999999E-2</v>
      </c>
      <c r="H37">
        <f t="shared" si="0"/>
        <v>5.3999999999999999E-2</v>
      </c>
      <c r="K37">
        <v>0.189</v>
      </c>
      <c r="L37">
        <v>0.77</v>
      </c>
      <c r="M37">
        <v>0.81</v>
      </c>
      <c r="N37">
        <v>4.55</v>
      </c>
      <c r="O37">
        <f>IF(M37&lt;&gt;"", M37, IF(AND(L37&lt;&gt;"", N37&lt;&gt;""), SQRT(bigG_mks*(L37*Msun_to_kg)/10^(N37-2))/Rsun_to_m))</f>
        <v>0.81</v>
      </c>
      <c r="P37">
        <f>IF(L37&lt;&gt;"", L37, 10^(N37-2)*(O37*Rsun_to_m)^2/bigG_mks/Msun_to_kg)</f>
        <v>0.77</v>
      </c>
      <c r="S37">
        <v>2.12</v>
      </c>
      <c r="T37">
        <v>1.9E-2</v>
      </c>
      <c r="U37">
        <f>IF(S37&lt;&gt;"", IF(S37&lt;Weiss_Rp_limit_1, 4*PI()/3*(S37*REarth)^3*(Weiss_dens_fac_1+Weiss_dens_fac_2*S37)/MEarth*1000, IF(S37&lt;Weiss_Rp_limit_2, Weiss_Mp_fac*(S37)^Weiss_Mp_exp, MJup_to_Mearth)))</f>
        <v>5.4105900642584706</v>
      </c>
      <c r="V37">
        <f>IF(Q37&lt;&gt;"", Q37, IF(R37&lt;&gt;"", R37, IF(I37&lt;&gt;"", I37*MJup_to_Mearth, IF(J37&lt;&gt;"", J37*MJup_to_Mearth, U37))))</f>
        <v>5.4105900642584706</v>
      </c>
      <c r="W37">
        <f>SQRT(P37/bigG)*Qs/((V37*Mearth_to_Msun)*(O37*Rsun_to_AU)^5)*(H37)^(13/2)/1000000000</f>
        <v>45497.122644183371</v>
      </c>
    </row>
    <row r="38" spans="1:23">
      <c r="A38">
        <v>996</v>
      </c>
      <c r="B38" t="s">
        <v>164</v>
      </c>
      <c r="C38" t="s">
        <v>16</v>
      </c>
      <c r="D38">
        <v>2</v>
      </c>
      <c r="E38" s="1">
        <f>IF(COUNTIF(B$2:B$420, B38) &gt; 1, 1, 0)</f>
        <v>1</v>
      </c>
      <c r="F38">
        <v>7.0642399999999999</v>
      </c>
      <c r="G38">
        <v>6.8000000000000005E-2</v>
      </c>
      <c r="H38">
        <f t="shared" si="0"/>
        <v>6.8000000000000005E-2</v>
      </c>
      <c r="K38">
        <v>0.183</v>
      </c>
      <c r="L38">
        <v>0.77</v>
      </c>
      <c r="M38">
        <v>0.81</v>
      </c>
      <c r="N38">
        <v>4.55</v>
      </c>
      <c r="O38">
        <f>IF(M38&lt;&gt;"", M38, IF(AND(L38&lt;&gt;"", N38&lt;&gt;""), SQRT(bigG_mks*(L38*Msun_to_kg)/10^(N38-2))/Rsun_to_m))</f>
        <v>0.81</v>
      </c>
      <c r="P38">
        <f>IF(L38&lt;&gt;"", L38, 10^(N38-2)*(O38*Rsun_to_m)^2/bigG_mks/Msun_to_kg)</f>
        <v>0.77</v>
      </c>
      <c r="S38">
        <v>2.0499999999999998</v>
      </c>
      <c r="T38">
        <v>1.9E-2</v>
      </c>
      <c r="U38">
        <f>IF(S38&lt;&gt;"", IF(S38&lt;Weiss_Rp_limit_1, 4*PI()/3*(S38*REarth)^3*(Weiss_dens_fac_1+Weiss_dens_fac_2*S38)/MEarth*1000, IF(S38&lt;Weiss_Rp_limit_2, Weiss_Mp_fac*(S38)^Weiss_Mp_exp, MJup_to_Mearth)))</f>
        <v>5.2442498056836566</v>
      </c>
      <c r="V38">
        <f>IF(Q38&lt;&gt;"", Q38, IF(R38&lt;&gt;"", R38, IF(I38&lt;&gt;"", I38*MJup_to_Mearth, IF(J38&lt;&gt;"", J38*MJup_to_Mearth, U38))))</f>
        <v>5.2442498056836566</v>
      </c>
      <c r="W38">
        <f>SQRT(P38/bigG)*Qs/((V38*Mearth_to_Msun)*(O38*Rsun_to_AU)^5)*(H38)^(13/2)/1000000000</f>
        <v>210035.97408037234</v>
      </c>
    </row>
    <row r="39" spans="1:23">
      <c r="A39">
        <v>1008</v>
      </c>
      <c r="B39" t="s">
        <v>145</v>
      </c>
      <c r="C39" t="s">
        <v>14</v>
      </c>
      <c r="D39">
        <v>2</v>
      </c>
      <c r="E39" s="1">
        <f>IF(COUNTIF(B$2:B$420, B39) &gt; 1, 1, 0)</f>
        <v>1</v>
      </c>
      <c r="F39">
        <v>4.3931469999999999</v>
      </c>
      <c r="G39">
        <v>4.8000000000000001E-2</v>
      </c>
      <c r="H39">
        <f t="shared" si="0"/>
        <v>4.8000000000000001E-2</v>
      </c>
      <c r="K39">
        <v>0.129</v>
      </c>
      <c r="L39">
        <v>0.76</v>
      </c>
      <c r="M39">
        <v>0.7</v>
      </c>
      <c r="N39">
        <v>4.63</v>
      </c>
      <c r="O39">
        <f>IF(M39&lt;&gt;"", M39, IF(AND(L39&lt;&gt;"", N39&lt;&gt;""), SQRT(bigG_mks*(L39*Msun_to_kg)/10^(N39-2))/Rsun_to_m))</f>
        <v>0.7</v>
      </c>
      <c r="P39">
        <f>IF(L39&lt;&gt;"", L39, 10^(N39-2)*(O39*Rsun_to_m)^2/bigG_mks/Msun_to_kg)</f>
        <v>0.76</v>
      </c>
      <c r="S39">
        <v>1.45</v>
      </c>
      <c r="T39">
        <v>1.2999999999999999E-2</v>
      </c>
      <c r="U39">
        <f>IF(S39&lt;&gt;"", IF(S39&lt;Weiss_Rp_limit_1, 4*PI()/3*(S39*REarth)^3*(Weiss_dens_fac_1+Weiss_dens_fac_2*S39)/MEarth*1000, IF(S39&lt;Weiss_Rp_limit_2, Weiss_Mp_fac*(S39)^Weiss_Mp_exp, MJup_to_Mearth)))</f>
        <v>4.0982896630113013</v>
      </c>
      <c r="V39">
        <f>IF(Q39&lt;&gt;"", Q39, IF(R39&lt;&gt;"", R39, IF(I39&lt;&gt;"", I39*MJup_to_Mearth, IF(J39&lt;&gt;"", J39*MJup_to_Mearth, U39))))</f>
        <v>4.0982896630113013</v>
      </c>
      <c r="W39">
        <f>SQRT(P39/bigG)*Qs/((V39*Mearth_to_Msun)*(O39*Rsun_to_AU)^5)*(H39)^(13/2)/1000000000</f>
        <v>57574.588628238547</v>
      </c>
    </row>
    <row r="40" spans="1:23">
      <c r="A40">
        <v>1009</v>
      </c>
      <c r="B40" t="s">
        <v>145</v>
      </c>
      <c r="C40" t="s">
        <v>16</v>
      </c>
      <c r="D40">
        <v>2</v>
      </c>
      <c r="E40" s="1">
        <f>IF(COUNTIF(B$2:B$420, B40) &gt; 1, 1, 0)</f>
        <v>1</v>
      </c>
      <c r="F40">
        <v>7.4060969999999999</v>
      </c>
      <c r="G40">
        <v>6.8000000000000005E-2</v>
      </c>
      <c r="H40">
        <f t="shared" si="0"/>
        <v>6.8000000000000005E-2</v>
      </c>
      <c r="K40">
        <v>0.122</v>
      </c>
      <c r="L40">
        <v>0.76</v>
      </c>
      <c r="M40">
        <v>0.7</v>
      </c>
      <c r="N40">
        <v>4.63</v>
      </c>
      <c r="O40">
        <f>IF(M40&lt;&gt;"", M40, IF(AND(L40&lt;&gt;"", N40&lt;&gt;""), SQRT(bigG_mks*(L40*Msun_to_kg)/10^(N40-2))/Rsun_to_m))</f>
        <v>0.7</v>
      </c>
      <c r="P40">
        <f>IF(L40&lt;&gt;"", L40, 10^(N40-2)*(O40*Rsun_to_m)^2/bigG_mks/Msun_to_kg)</f>
        <v>0.76</v>
      </c>
      <c r="S40">
        <v>1.37</v>
      </c>
      <c r="T40">
        <v>1.2999999999999999E-2</v>
      </c>
      <c r="U40">
        <f>IF(S40&lt;&gt;"", IF(S40&lt;Weiss_Rp_limit_1, 4*PI()/3*(S40*REarth)^3*(Weiss_dens_fac_1+Weiss_dens_fac_2*S40)/MEarth*1000, IF(S40&lt;Weiss_Rp_limit_2, Weiss_Mp_fac*(S40)^Weiss_Mp_exp, MJup_to_Mearth)))</f>
        <v>3.3290663836522336</v>
      </c>
      <c r="V40">
        <f>IF(Q40&lt;&gt;"", Q40, IF(R40&lt;&gt;"", R40, IF(I40&lt;&gt;"", I40*MJup_to_Mearth, IF(J40&lt;&gt;"", J40*MJup_to_Mearth, U40))))</f>
        <v>3.3290663836522336</v>
      </c>
      <c r="W40">
        <f>SQRT(P40/bigG)*Qs/((V40*Mearth_to_Msun)*(O40*Rsun_to_AU)^5)*(H40)^(13/2)/1000000000</f>
        <v>681947.47950406896</v>
      </c>
    </row>
    <row r="41" spans="1:23">
      <c r="A41">
        <v>1012</v>
      </c>
      <c r="B41" t="s">
        <v>89</v>
      </c>
      <c r="C41" t="s">
        <v>14</v>
      </c>
      <c r="D41">
        <v>5</v>
      </c>
      <c r="E41" s="1">
        <f>IF(COUNTIF(B$2:B$420, B41) &gt; 1, 1, 0)</f>
        <v>1</v>
      </c>
      <c r="F41">
        <v>3.2506189999999999</v>
      </c>
      <c r="G41">
        <v>0.04</v>
      </c>
      <c r="H41">
        <f t="shared" si="0"/>
        <v>0.04</v>
      </c>
      <c r="K41">
        <v>0.10100000000000001</v>
      </c>
      <c r="L41">
        <v>0.86</v>
      </c>
      <c r="M41">
        <v>0.76</v>
      </c>
      <c r="N41">
        <v>4.58</v>
      </c>
      <c r="O41">
        <f>IF(M41&lt;&gt;"", M41, IF(AND(L41&lt;&gt;"", N41&lt;&gt;""), SQRT(bigG_mks*(L41*Msun_to_kg)/10^(N41-2))/Rsun_to_m))</f>
        <v>0.76</v>
      </c>
      <c r="P41">
        <f>IF(L41&lt;&gt;"", L41, 10^(N41-2)*(O41*Rsun_to_m)^2/bigG_mks/Msun_to_kg)</f>
        <v>0.86</v>
      </c>
      <c r="S41">
        <v>1.1299999999999999</v>
      </c>
      <c r="T41">
        <v>0.01</v>
      </c>
      <c r="U41">
        <f>IF(S41&lt;&gt;"", IF(S41&lt;Weiss_Rp_limit_1, 4*PI()/3*(S41*REarth)^3*(Weiss_dens_fac_1+Weiss_dens_fac_2*S41)/MEarth*1000, IF(S41&lt;Weiss_Rp_limit_2, Weiss_Mp_fac*(S41)^Weiss_Mp_exp, MJup_to_Mearth)))</f>
        <v>1.653238479755593</v>
      </c>
      <c r="V41">
        <f>IF(Q41&lt;&gt;"", Q41, IF(R41&lt;&gt;"", R41, IF(I41&lt;&gt;"", I41*MJup_to_Mearth, IF(J41&lt;&gt;"", J41*MJup_to_Mearth, U41))))</f>
        <v>1.653238479755593</v>
      </c>
      <c r="W41">
        <f>SQRT(P41/bigG)*Qs/((V41*Mearth_to_Msun)*(O41*Rsun_to_AU)^5)*(H41)^(13/2)/1000000000</f>
        <v>30766.957951858069</v>
      </c>
    </row>
    <row r="42" spans="1:23">
      <c r="A42">
        <v>1013</v>
      </c>
      <c r="B42" t="s">
        <v>89</v>
      </c>
      <c r="C42" t="s">
        <v>16</v>
      </c>
      <c r="D42">
        <v>5</v>
      </c>
      <c r="E42" s="1">
        <f>IF(COUNTIF(B$2:B$420, B42) &gt; 1, 1, 0)</f>
        <v>1</v>
      </c>
      <c r="F42">
        <v>6.1954690000000001</v>
      </c>
      <c r="G42">
        <v>6.2E-2</v>
      </c>
      <c r="H42">
        <f t="shared" si="0"/>
        <v>6.2E-2</v>
      </c>
      <c r="K42">
        <v>0.108</v>
      </c>
      <c r="L42">
        <v>0.86</v>
      </c>
      <c r="M42">
        <v>0.76</v>
      </c>
      <c r="N42">
        <v>4.58</v>
      </c>
      <c r="O42">
        <f>IF(M42&lt;&gt;"", M42, IF(AND(L42&lt;&gt;"", N42&lt;&gt;""), SQRT(bigG_mks*(L42*Msun_to_kg)/10^(N42-2))/Rsun_to_m))</f>
        <v>0.76</v>
      </c>
      <c r="P42">
        <f>IF(L42&lt;&gt;"", L42, 10^(N42-2)*(O42*Rsun_to_m)^2/bigG_mks/Msun_to_kg)</f>
        <v>0.86</v>
      </c>
      <c r="S42">
        <v>1.21</v>
      </c>
      <c r="T42">
        <v>1.0999999999999999E-2</v>
      </c>
      <c r="U42">
        <f>IF(S42&lt;&gt;"", IF(S42&lt;Weiss_Rp_limit_1, 4*PI()/3*(S42*REarth)^3*(Weiss_dens_fac_1+Weiss_dens_fac_2*S42)/MEarth*1000, IF(S42&lt;Weiss_Rp_limit_2, Weiss_Mp_fac*(S42)^Weiss_Mp_exp, MJup_to_Mearth)))</f>
        <v>2.1177413626229034</v>
      </c>
      <c r="V42">
        <f>IF(Q42&lt;&gt;"", Q42, IF(R42&lt;&gt;"", R42, IF(I42&lt;&gt;"", I42*MJup_to_Mearth, IF(J42&lt;&gt;"", J42*MJup_to_Mearth, U42))))</f>
        <v>2.1177413626229034</v>
      </c>
      <c r="W42">
        <f>SQRT(P42/bigG)*Qs/((V42*Mearth_to_Msun)*(O42*Rsun_to_AU)^5)*(H42)^(13/2)/1000000000</f>
        <v>414670.53980592423</v>
      </c>
    </row>
    <row r="43" spans="1:23">
      <c r="A43">
        <v>1014</v>
      </c>
      <c r="B43" t="s">
        <v>89</v>
      </c>
      <c r="C43" t="s">
        <v>23</v>
      </c>
      <c r="D43">
        <v>5</v>
      </c>
      <c r="E43" s="1">
        <f>IF(COUNTIF(B$2:B$420, B43) &gt; 1, 1, 0)</f>
        <v>1</v>
      </c>
      <c r="F43">
        <v>8.3481249999999996</v>
      </c>
      <c r="G43">
        <v>7.4999999999999997E-2</v>
      </c>
      <c r="H43">
        <f t="shared" si="0"/>
        <v>7.4999999999999997E-2</v>
      </c>
      <c r="K43">
        <v>0.112</v>
      </c>
      <c r="L43">
        <v>0.86</v>
      </c>
      <c r="M43">
        <v>0.76</v>
      </c>
      <c r="N43">
        <v>4.58</v>
      </c>
      <c r="O43">
        <f>IF(M43&lt;&gt;"", M43, IF(AND(L43&lt;&gt;"", N43&lt;&gt;""), SQRT(bigG_mks*(L43*Msun_to_kg)/10^(N43-2))/Rsun_to_m))</f>
        <v>0.76</v>
      </c>
      <c r="P43">
        <f>IF(L43&lt;&gt;"", L43, 10^(N43-2)*(O43*Rsun_to_m)^2/bigG_mks/Msun_to_kg)</f>
        <v>0.86</v>
      </c>
      <c r="S43">
        <v>1.25</v>
      </c>
      <c r="T43">
        <v>1.0999999999999999E-2</v>
      </c>
      <c r="U43">
        <f>IF(S43&lt;&gt;"", IF(S43&lt;Weiss_Rp_limit_1, 4*PI()/3*(S43*REarth)^3*(Weiss_dens_fac_1+Weiss_dens_fac_2*S43)/MEarth*1000, IF(S43&lt;Weiss_Rp_limit_2, Weiss_Mp_fac*(S43)^Weiss_Mp_exp, MJup_to_Mearth)))</f>
        <v>2.3832540749152651</v>
      </c>
      <c r="V43">
        <f>IF(Q43&lt;&gt;"", Q43, IF(R43&lt;&gt;"", R43, IF(I43&lt;&gt;"", I43*MJup_to_Mearth, IF(J43&lt;&gt;"", J43*MJup_to_Mearth, U43))))</f>
        <v>2.3832540749152651</v>
      </c>
      <c r="W43">
        <f>SQRT(P43/bigG)*Qs/((V43*Mearth_to_Msun)*(O43*Rsun_to_AU)^5)*(H43)^(13/2)/1000000000</f>
        <v>1269866.2687379429</v>
      </c>
    </row>
    <row r="44" spans="1:23">
      <c r="A44">
        <v>1022</v>
      </c>
      <c r="B44" t="s">
        <v>75</v>
      </c>
      <c r="C44" t="s">
        <v>14</v>
      </c>
      <c r="D44">
        <v>4</v>
      </c>
      <c r="E44" s="1">
        <f>IF(COUNTIF(B$2:B$420, B44) &gt; 1, 1, 0)</f>
        <v>1</v>
      </c>
      <c r="F44">
        <v>2.9403090000000001</v>
      </c>
      <c r="G44">
        <v>0.04</v>
      </c>
      <c r="H44">
        <f t="shared" si="0"/>
        <v>0.04</v>
      </c>
      <c r="K44">
        <v>0.21</v>
      </c>
      <c r="L44">
        <v>0.86</v>
      </c>
      <c r="M44">
        <v>1.08</v>
      </c>
      <c r="N44">
        <v>4.38</v>
      </c>
      <c r="O44">
        <f>IF(M44&lt;&gt;"", M44, IF(AND(L44&lt;&gt;"", N44&lt;&gt;""), SQRT(bigG_mks*(L44*Msun_to_kg)/10^(N44-2))/Rsun_to_m))</f>
        <v>1.08</v>
      </c>
      <c r="P44">
        <f>IF(L44&lt;&gt;"", L44, 10^(N44-2)*(O44*Rsun_to_m)^2/bigG_mks/Msun_to_kg)</f>
        <v>0.86</v>
      </c>
      <c r="S44">
        <v>2.35</v>
      </c>
      <c r="T44">
        <v>2.1999999999999999E-2</v>
      </c>
      <c r="U44">
        <f>IF(S44&lt;&gt;"", IF(S44&lt;Weiss_Rp_limit_1, 4*PI()/3*(S44*REarth)^3*(Weiss_dens_fac_1+Weiss_dens_fac_2*S44)/MEarth*1000, IF(S44&lt;Weiss_Rp_limit_2, Weiss_Mp_fac*(S44)^Weiss_Mp_exp, MJup_to_Mearth)))</f>
        <v>5.9545012657659271</v>
      </c>
      <c r="V44">
        <f>IF(Q44&lt;&gt;"", Q44, IF(R44&lt;&gt;"", R44, IF(I44&lt;&gt;"", I44*MJup_to_Mearth, IF(J44&lt;&gt;"", J44*MJup_to_Mearth, U44))))</f>
        <v>5.9545012657659271</v>
      </c>
      <c r="W44">
        <f>SQRT(P44/bigG)*Qs/((V44*Mearth_to_Msun)*(O44*Rsun_to_AU)^5)*(H44)^(13/2)/1000000000</f>
        <v>1474.0895082802176</v>
      </c>
    </row>
    <row r="45" spans="1:23">
      <c r="A45">
        <v>1023</v>
      </c>
      <c r="B45" t="s">
        <v>75</v>
      </c>
      <c r="C45" t="s">
        <v>16</v>
      </c>
      <c r="D45">
        <v>4</v>
      </c>
      <c r="E45" s="1">
        <f>IF(COUNTIF(B$2:B$420, B45) &gt; 1, 1, 0)</f>
        <v>1</v>
      </c>
      <c r="F45">
        <v>6.3889959999999997</v>
      </c>
      <c r="G45">
        <v>6.8000000000000005E-2</v>
      </c>
      <c r="H45">
        <f t="shared" si="0"/>
        <v>6.8000000000000005E-2</v>
      </c>
      <c r="K45">
        <v>0.255</v>
      </c>
      <c r="L45">
        <v>0.86</v>
      </c>
      <c r="M45">
        <v>1.08</v>
      </c>
      <c r="N45">
        <v>4.38</v>
      </c>
      <c r="O45">
        <f>IF(M45&lt;&gt;"", M45, IF(AND(L45&lt;&gt;"", N45&lt;&gt;""), SQRT(bigG_mks*(L45*Msun_to_kg)/10^(N45-2))/Rsun_to_m))</f>
        <v>1.08</v>
      </c>
      <c r="P45">
        <f>IF(L45&lt;&gt;"", L45, 10^(N45-2)*(O45*Rsun_to_m)^2/bigG_mks/Msun_to_kg)</f>
        <v>0.86</v>
      </c>
      <c r="S45">
        <v>2.86</v>
      </c>
      <c r="T45">
        <v>2.5999999999999999E-2</v>
      </c>
      <c r="U45">
        <f>IF(S45&lt;&gt;"", IF(S45&lt;Weiss_Rp_limit_1, 4*PI()/3*(S45*REarth)^3*(Weiss_dens_fac_1+Weiss_dens_fac_2*S45)/MEarth*1000, IF(S45&lt;Weiss_Rp_limit_2, Weiss_Mp_fac*(S45)^Weiss_Mp_exp, MJup_to_Mearth)))</f>
        <v>7.1478049152296199</v>
      </c>
      <c r="V45">
        <f>IF(Q45&lt;&gt;"", Q45, IF(R45&lt;&gt;"", R45, IF(I45&lt;&gt;"", I45*MJup_to_Mearth, IF(J45&lt;&gt;"", J45*MJup_to_Mearth, U45))))</f>
        <v>7.1478049152296199</v>
      </c>
      <c r="W45">
        <f>SQRT(P45/bigG)*Qs/((V45*Mearth_to_Msun)*(O45*Rsun_to_AU)^5)*(H45)^(13/2)/1000000000</f>
        <v>38646.889481760787</v>
      </c>
    </row>
    <row r="46" spans="1:23">
      <c r="A46">
        <v>1026</v>
      </c>
      <c r="B46" t="s">
        <v>138</v>
      </c>
      <c r="C46" t="s">
        <v>14</v>
      </c>
      <c r="D46">
        <v>2</v>
      </c>
      <c r="E46" s="1">
        <f>IF(COUNTIF(B$2:B$420, B46) &gt; 1, 1, 0)</f>
        <v>1</v>
      </c>
      <c r="F46">
        <v>4.2637419999999997</v>
      </c>
      <c r="G46">
        <v>4.8000000000000001E-2</v>
      </c>
      <c r="H46">
        <f t="shared" si="0"/>
        <v>4.8000000000000001E-2</v>
      </c>
      <c r="K46">
        <v>0.115</v>
      </c>
      <c r="L46">
        <v>0.78</v>
      </c>
      <c r="M46">
        <v>0.95</v>
      </c>
      <c r="N46">
        <v>4.4000000000000004</v>
      </c>
      <c r="O46">
        <f>IF(M46&lt;&gt;"", M46, IF(AND(L46&lt;&gt;"", N46&lt;&gt;""), SQRT(bigG_mks*(L46*Msun_to_kg)/10^(N46-2))/Rsun_to_m))</f>
        <v>0.95</v>
      </c>
      <c r="P46">
        <f>IF(L46&lt;&gt;"", L46, 10^(N46-2)*(O46*Rsun_to_m)^2/bigG_mks/Msun_to_kg)</f>
        <v>0.78</v>
      </c>
      <c r="S46">
        <v>1.29</v>
      </c>
      <c r="T46">
        <v>1.2E-2</v>
      </c>
      <c r="U46">
        <f>IF(S46&lt;&gt;"", IF(S46&lt;Weiss_Rp_limit_1, 4*PI()/3*(S46*REarth)^3*(Weiss_dens_fac_1+Weiss_dens_fac_2*S46)/MEarth*1000, IF(S46&lt;Weiss_Rp_limit_2, Weiss_Mp_fac*(S46)^Weiss_Mp_exp, MJup_to_Mearth)))</f>
        <v>2.6727187879396492</v>
      </c>
      <c r="V46">
        <f>IF(Q46&lt;&gt;"", Q46, IF(R46&lt;&gt;"", R46, IF(I46&lt;&gt;"", I46*MJup_to_Mearth, IF(J46&lt;&gt;"", J46*MJup_to_Mearth, U46))))</f>
        <v>2.6727187879396492</v>
      </c>
      <c r="W46">
        <f>SQRT(P46/bigG)*Qs/((V46*Mearth_to_Msun)*(O46*Rsun_to_AU)^5)*(H46)^(13/2)/1000000000</f>
        <v>19426.425929969842</v>
      </c>
    </row>
    <row r="47" spans="1:23">
      <c r="A47">
        <v>1027</v>
      </c>
      <c r="B47" t="s">
        <v>138</v>
      </c>
      <c r="C47" t="s">
        <v>16</v>
      </c>
      <c r="D47">
        <v>2</v>
      </c>
      <c r="E47" s="1">
        <f>IF(COUNTIF(B$2:B$420, B47) &gt; 1, 1, 0)</f>
        <v>1</v>
      </c>
      <c r="F47">
        <v>8.0057770000000001</v>
      </c>
      <c r="G47">
        <v>7.3999999999999996E-2</v>
      </c>
      <c r="H47">
        <f t="shared" si="0"/>
        <v>7.3999999999999996E-2</v>
      </c>
      <c r="K47">
        <v>0.217</v>
      </c>
      <c r="L47">
        <v>0.78</v>
      </c>
      <c r="M47">
        <v>0.95</v>
      </c>
      <c r="N47">
        <v>4.4000000000000004</v>
      </c>
      <c r="O47">
        <f>IF(M47&lt;&gt;"", M47, IF(AND(L47&lt;&gt;"", N47&lt;&gt;""), SQRT(bigG_mks*(L47*Msun_to_kg)/10^(N47-2))/Rsun_to_m))</f>
        <v>0.95</v>
      </c>
      <c r="P47">
        <f>IF(L47&lt;&gt;"", L47, 10^(N47-2)*(O47*Rsun_to_m)^2/bigG_mks/Msun_to_kg)</f>
        <v>0.78</v>
      </c>
      <c r="S47">
        <v>2.4300000000000002</v>
      </c>
      <c r="T47">
        <v>2.1999999999999999E-2</v>
      </c>
      <c r="U47">
        <f>IF(S47&lt;&gt;"", IF(S47&lt;Weiss_Rp_limit_1, 4*PI()/3*(S47*REarth)^3*(Weiss_dens_fac_1+Weiss_dens_fac_2*S47)/MEarth*1000, IF(S47&lt;Weiss_Rp_limit_2, Weiss_Mp_fac*(S47)^Weiss_Mp_exp, MJup_to_Mearth)))</f>
        <v>6.1427963062257112</v>
      </c>
      <c r="V47">
        <f>IF(Q47&lt;&gt;"", Q47, IF(R47&lt;&gt;"", R47, IF(I47&lt;&gt;"", I47*MJup_to_Mearth, IF(J47&lt;&gt;"", J47*MJup_to_Mearth, U47))))</f>
        <v>6.1427963062257112</v>
      </c>
      <c r="W47">
        <f>SQRT(P47/bigG)*Qs/((V47*Mearth_to_Msun)*(O47*Rsun_to_AU)^5)*(H47)^(13/2)/1000000000</f>
        <v>140902.33621721101</v>
      </c>
    </row>
    <row r="48" spans="1:23">
      <c r="A48">
        <v>1041</v>
      </c>
      <c r="B48" t="s">
        <v>69</v>
      </c>
      <c r="C48" t="s">
        <v>14</v>
      </c>
      <c r="D48">
        <v>2</v>
      </c>
      <c r="E48" s="1">
        <f>IF(COUNTIF(B$2:B$420, B48) &gt; 1, 1, 0)</f>
        <v>1</v>
      </c>
      <c r="F48">
        <v>2.7359260000000001</v>
      </c>
      <c r="G48">
        <v>3.5999999999999997E-2</v>
      </c>
      <c r="H48">
        <f t="shared" si="0"/>
        <v>3.5999999999999997E-2</v>
      </c>
      <c r="K48">
        <v>0.14599999999999999</v>
      </c>
      <c r="M48">
        <v>0.76</v>
      </c>
      <c r="N48">
        <v>4.6100000000000003</v>
      </c>
      <c r="O48">
        <f>IF(M48&lt;&gt;"", M48, IF(AND(L48&lt;&gt;"", N48&lt;&gt;""), SQRT(bigG_mks*(L48*Msun_to_kg)/10^(N48-2))/Rsun_to_m))</f>
        <v>0.76</v>
      </c>
      <c r="P48">
        <f>IF(L48&lt;&gt;"", L48, 10^(N48-2)*(O48*Rsun_to_m)^2/bigG_mks/Msun_to_kg)</f>
        <v>0.85322903060432442</v>
      </c>
      <c r="S48">
        <v>1.64</v>
      </c>
      <c r="T48">
        <v>1.4999999999999999E-2</v>
      </c>
      <c r="U48">
        <f>IF(S48&lt;&gt;"", IF(S48&lt;Weiss_Rp_limit_1, 4*PI()/3*(S48*REarth)^3*(Weiss_dens_fac_1+Weiss_dens_fac_2*S48)/MEarth*1000, IF(S48&lt;Weiss_Rp_limit_2, Weiss_Mp_fac*(S48)^Weiss_Mp_exp, MJup_to_Mearth)))</f>
        <v>4.2614466784900413</v>
      </c>
      <c r="V48">
        <f>IF(Q48&lt;&gt;"", Q48, IF(R48&lt;&gt;"", R48, IF(I48&lt;&gt;"", I48*MJup_to_Mearth, IF(J48&lt;&gt;"", J48*MJup_to_Mearth, U48))))</f>
        <v>4.2614466784900413</v>
      </c>
      <c r="W48">
        <f>SQRT(P48/bigG)*Qs/((V48*Mearth_to_Msun)*(O48*Rsun_to_AU)^5)*(H48)^(13/2)/1000000000</f>
        <v>5994.0850652495465</v>
      </c>
    </row>
    <row r="49" spans="1:23">
      <c r="A49">
        <v>1042</v>
      </c>
      <c r="B49" t="s">
        <v>69</v>
      </c>
      <c r="C49" t="s">
        <v>16</v>
      </c>
      <c r="D49">
        <v>2</v>
      </c>
      <c r="E49" s="1">
        <f>IF(COUNTIF(B$2:B$420, B49) &gt; 1, 1, 0)</f>
        <v>1</v>
      </c>
      <c r="F49">
        <v>6.4001299999999999</v>
      </c>
      <c r="G49">
        <v>6.4000000000000001E-2</v>
      </c>
      <c r="H49">
        <f t="shared" si="0"/>
        <v>6.4000000000000001E-2</v>
      </c>
      <c r="K49">
        <v>0.17799999999999999</v>
      </c>
      <c r="M49">
        <v>0.76</v>
      </c>
      <c r="N49">
        <v>4.6100000000000003</v>
      </c>
      <c r="O49">
        <f>IF(M49&lt;&gt;"", M49, IF(AND(L49&lt;&gt;"", N49&lt;&gt;""), SQRT(bigG_mks*(L49*Msun_to_kg)/10^(N49-2))/Rsun_to_m))</f>
        <v>0.76</v>
      </c>
      <c r="P49">
        <f>IF(L49&lt;&gt;"", L49, 10^(N49-2)*(O49*Rsun_to_m)^2/bigG_mks/Msun_to_kg)</f>
        <v>0.85322903060432442</v>
      </c>
      <c r="S49">
        <v>2</v>
      </c>
      <c r="T49">
        <v>1.7999999999999999E-2</v>
      </c>
      <c r="U49">
        <f>IF(S49&lt;&gt;"", IF(S49&lt;Weiss_Rp_limit_1, 4*PI()/3*(S49*REarth)^3*(Weiss_dens_fac_1+Weiss_dens_fac_2*S49)/MEarth*1000, IF(S49&lt;Weiss_Rp_limit_2, Weiss_Mp_fac*(S49)^Weiss_Mp_exp, MJup_to_Mearth)))</f>
        <v>5.1251924294763826</v>
      </c>
      <c r="V49">
        <f>IF(Q49&lt;&gt;"", Q49, IF(R49&lt;&gt;"", R49, IF(I49&lt;&gt;"", I49*MJup_to_Mearth, IF(J49&lt;&gt;"", J49*MJup_to_Mearth, U49))))</f>
        <v>5.1251924294763826</v>
      </c>
      <c r="W49">
        <f>SQRT(P49/bigG)*Qs/((V49*Mearth_to_Msun)*(O49*Rsun_to_AU)^5)*(H49)^(13/2)/1000000000</f>
        <v>209784.48238643949</v>
      </c>
    </row>
    <row r="50" spans="1:23">
      <c r="A50">
        <v>658</v>
      </c>
      <c r="B50" t="s">
        <v>104</v>
      </c>
      <c r="C50" t="s">
        <v>14</v>
      </c>
      <c r="D50">
        <v>3</v>
      </c>
      <c r="E50" s="1">
        <f>IF(COUNTIF(B$2:B$420, B50) &gt; 1, 1, 0)</f>
        <v>1</v>
      </c>
      <c r="F50">
        <v>3.5047250000000001</v>
      </c>
      <c r="G50">
        <v>4.4699999999999997E-2</v>
      </c>
      <c r="H50">
        <f t="shared" si="0"/>
        <v>4.4699999999999997E-2</v>
      </c>
      <c r="I50">
        <v>2.1999999999999999E-2</v>
      </c>
      <c r="K50">
        <v>0.17799999999999999</v>
      </c>
      <c r="L50">
        <v>0.97</v>
      </c>
      <c r="M50">
        <v>1.1100000000000001</v>
      </c>
      <c r="N50">
        <v>4.3099999999999996</v>
      </c>
      <c r="O50">
        <f>IF(M50&lt;&gt;"", M50, IF(AND(L50&lt;&gt;"", N50&lt;&gt;""), SQRT(bigG_mks*(L50*Msun_to_kg)/10^(N50-2))/Rsun_to_m))</f>
        <v>1.1100000000000001</v>
      </c>
      <c r="P50">
        <f>IF(L50&lt;&gt;"", L50, 10^(N50-2)*(O50*Rsun_to_m)^2/bigG_mks/Msun_to_kg)</f>
        <v>0.97</v>
      </c>
      <c r="Q50">
        <v>6.9</v>
      </c>
      <c r="S50">
        <v>2</v>
      </c>
      <c r="T50">
        <v>1.7999999999999999E-2</v>
      </c>
      <c r="U50">
        <f>IF(S50&lt;&gt;"", IF(S50&lt;Weiss_Rp_limit_1, 4*PI()/3*(S50*REarth)^3*(Weiss_dens_fac_1+Weiss_dens_fac_2*S50)/MEarth*1000, IF(S50&lt;Weiss_Rp_limit_2, Weiss_Mp_fac*(S50)^Weiss_Mp_exp, MJup_to_Mearth)))</f>
        <v>5.1251924294763826</v>
      </c>
      <c r="V50">
        <f>IF(Q50&lt;&gt;"", Q50, IF(R50&lt;&gt;"", R50, IF(I50&lt;&gt;"", I50*MJup_to_Mearth, IF(J50&lt;&gt;"", J50*MJup_to_Mearth, U50))))</f>
        <v>6.9</v>
      </c>
      <c r="W50">
        <f>SQRT(P50/bigG)*Qs/((V50*Mearth_to_Msun)*(O50*Rsun_to_AU)^5)*(H50)^(13/2)/1000000000</f>
        <v>2425.3232945385244</v>
      </c>
    </row>
    <row r="51" spans="1:23">
      <c r="A51">
        <v>659</v>
      </c>
      <c r="B51" t="s">
        <v>104</v>
      </c>
      <c r="C51" t="s">
        <v>16</v>
      </c>
      <c r="D51">
        <v>3</v>
      </c>
      <c r="E51" s="1">
        <f>IF(COUNTIF(B$2:B$420, B51) &gt; 1, 1, 0)</f>
        <v>1</v>
      </c>
      <c r="F51">
        <v>7.6415899999999999</v>
      </c>
      <c r="G51">
        <v>7.5200000000000003E-2</v>
      </c>
      <c r="H51">
        <f t="shared" si="0"/>
        <v>7.5200000000000003E-2</v>
      </c>
      <c r="I51">
        <v>5.3999999999999999E-2</v>
      </c>
      <c r="K51">
        <v>0.49</v>
      </c>
      <c r="L51">
        <v>0.97</v>
      </c>
      <c r="M51">
        <v>1.1100000000000001</v>
      </c>
      <c r="N51">
        <v>4.3099999999999996</v>
      </c>
      <c r="O51">
        <f>IF(M51&lt;&gt;"", M51, IF(AND(L51&lt;&gt;"", N51&lt;&gt;""), SQRT(bigG_mks*(L51*Msun_to_kg)/10^(N51-2))/Rsun_to_m))</f>
        <v>1.1100000000000001</v>
      </c>
      <c r="P51">
        <f>IF(L51&lt;&gt;"", L51, 10^(N51-2)*(O51*Rsun_to_m)^2/bigG_mks/Msun_to_kg)</f>
        <v>0.97</v>
      </c>
      <c r="Q51">
        <v>17.3</v>
      </c>
      <c r="S51">
        <v>5.49</v>
      </c>
      <c r="T51">
        <v>0.05</v>
      </c>
      <c r="U51">
        <f>IF(S51&lt;&gt;"", IF(S51&lt;Weiss_Rp_limit_1, 4*PI()/3*(S51*REarth)^3*(Weiss_dens_fac_1+Weiss_dens_fac_2*S51)/MEarth*1000, IF(S51&lt;Weiss_Rp_limit_2, Weiss_Mp_fac*(S51)^Weiss_Mp_exp, MJup_to_Mearth)))</f>
        <v>318</v>
      </c>
      <c r="V51">
        <f>IF(Q51&lt;&gt;"", Q51, IF(R51&lt;&gt;"", R51, IF(I51&lt;&gt;"", I51*MJup_to_Mearth, IF(J51&lt;&gt;"", J51*MJup_to_Mearth, U51))))</f>
        <v>17.3</v>
      </c>
      <c r="W51">
        <f>SQRT(P51/bigG)*Qs/((V51*Mearth_to_Msun)*(O51*Rsun_to_AU)^5)*(H51)^(13/2)/1000000000</f>
        <v>28443.935762226207</v>
      </c>
    </row>
    <row r="52" spans="1:23">
      <c r="A52">
        <v>1045</v>
      </c>
      <c r="B52" t="s">
        <v>82</v>
      </c>
      <c r="C52" t="s">
        <v>14</v>
      </c>
      <c r="D52">
        <v>2</v>
      </c>
      <c r="E52" s="1">
        <f>IF(COUNTIF(B$2:B$420, B52) &gt; 1, 1, 0)</f>
        <v>1</v>
      </c>
      <c r="F52">
        <v>3.1378729999999999</v>
      </c>
      <c r="G52">
        <v>0.04</v>
      </c>
      <c r="H52">
        <f t="shared" si="0"/>
        <v>0.04</v>
      </c>
      <c r="K52">
        <v>0.113</v>
      </c>
      <c r="M52">
        <v>0.75</v>
      </c>
      <c r="N52">
        <v>4.62</v>
      </c>
      <c r="O52">
        <f>IF(M52&lt;&gt;"", M52, IF(AND(L52&lt;&gt;"", N52&lt;&gt;""), SQRT(bigG_mks*(L52*Msun_to_kg)/10^(N52-2))/Rsun_to_m))</f>
        <v>0.75</v>
      </c>
      <c r="P52">
        <f>IF(L52&lt;&gt;"", L52, 10^(N52-2)*(O52*Rsun_to_m)^2/bigG_mks/Msun_to_kg)</f>
        <v>0.85027804605816626</v>
      </c>
      <c r="S52">
        <v>1.27</v>
      </c>
      <c r="T52">
        <v>1.2E-2</v>
      </c>
      <c r="U52">
        <f>IF(S52&lt;&gt;"", IF(S52&lt;Weiss_Rp_limit_1, 4*PI()/3*(S52*REarth)^3*(Weiss_dens_fac_1+Weiss_dens_fac_2*S52)/MEarth*1000, IF(S52&lt;Weiss_Rp_limit_2, Weiss_Mp_fac*(S52)^Weiss_Mp_exp, MJup_to_Mearth)))</f>
        <v>2.5249070114470644</v>
      </c>
      <c r="V52">
        <f>IF(Q52&lt;&gt;"", Q52, IF(R52&lt;&gt;"", R52, IF(I52&lt;&gt;"", I52*MJup_to_Mearth, IF(J52&lt;&gt;"", J52*MJup_to_Mearth, U52))))</f>
        <v>2.5249070114470644</v>
      </c>
      <c r="W52">
        <f>SQRT(P52/bigG)*Qs/((V52*Mearth_to_Msun)*(O52*Rsun_to_AU)^5)*(H52)^(13/2)/1000000000</f>
        <v>21402.651332376088</v>
      </c>
    </row>
    <row r="53" spans="1:23">
      <c r="A53">
        <v>1046</v>
      </c>
      <c r="B53" t="s">
        <v>82</v>
      </c>
      <c r="C53" t="s">
        <v>16</v>
      </c>
      <c r="D53">
        <v>2</v>
      </c>
      <c r="E53" s="1">
        <f>IF(COUNTIF(B$2:B$420, B53) &gt; 1, 1, 0)</f>
        <v>1</v>
      </c>
      <c r="F53">
        <v>4.302149</v>
      </c>
      <c r="G53">
        <v>4.9000000000000002E-2</v>
      </c>
      <c r="H53">
        <f t="shared" si="0"/>
        <v>4.9000000000000002E-2</v>
      </c>
      <c r="K53">
        <v>0.17799999999999999</v>
      </c>
      <c r="M53">
        <v>0.75</v>
      </c>
      <c r="N53">
        <v>4.62</v>
      </c>
      <c r="O53">
        <f>IF(M53&lt;&gt;"", M53, IF(AND(L53&lt;&gt;"", N53&lt;&gt;""), SQRT(bigG_mks*(L53*Msun_to_kg)/10^(N53-2))/Rsun_to_m))</f>
        <v>0.75</v>
      </c>
      <c r="P53">
        <f>IF(L53&lt;&gt;"", L53, 10^(N53-2)*(O53*Rsun_to_m)^2/bigG_mks/Msun_to_kg)</f>
        <v>0.85027804605816626</v>
      </c>
      <c r="S53">
        <v>1.99</v>
      </c>
      <c r="T53">
        <v>1.7999999999999999E-2</v>
      </c>
      <c r="U53">
        <f>IF(S53&lt;&gt;"", IF(S53&lt;Weiss_Rp_limit_1, 4*PI()/3*(S53*REarth)^3*(Weiss_dens_fac_1+Weiss_dens_fac_2*S53)/MEarth*1000, IF(S53&lt;Weiss_Rp_limit_2, Weiss_Mp_fac*(S53)^Weiss_Mp_exp, MJup_to_Mearth)))</f>
        <v>5.1013561065970592</v>
      </c>
      <c r="V53">
        <f>IF(Q53&lt;&gt;"", Q53, IF(R53&lt;&gt;"", R53, IF(I53&lt;&gt;"", I53*MJup_to_Mearth, IF(J53&lt;&gt;"", J53*MJup_to_Mearth, U53))))</f>
        <v>5.1013561065970592</v>
      </c>
      <c r="W53">
        <f>SQRT(P53/bigG)*Qs/((V53*Mearth_to_Msun)*(O53*Rsun_to_AU)^5)*(H53)^(13/2)/1000000000</f>
        <v>39619.765464511009</v>
      </c>
    </row>
    <row r="54" spans="1:23">
      <c r="A54">
        <v>1056</v>
      </c>
      <c r="B54" t="s">
        <v>117</v>
      </c>
      <c r="C54" t="s">
        <v>14</v>
      </c>
      <c r="D54">
        <v>5</v>
      </c>
      <c r="E54" s="1">
        <f>IF(COUNTIF(B$2:B$420, B54) &gt; 1, 1, 0)</f>
        <v>1</v>
      </c>
      <c r="F54">
        <v>3.8867907000000002</v>
      </c>
      <c r="G54">
        <v>3.4299999999999997E-2</v>
      </c>
      <c r="H54">
        <f t="shared" si="0"/>
        <v>3.4299999999999997E-2</v>
      </c>
      <c r="K54">
        <v>9.5000000000000001E-2</v>
      </c>
      <c r="L54">
        <v>0.54</v>
      </c>
      <c r="M54">
        <v>0.52</v>
      </c>
      <c r="N54">
        <v>4.74</v>
      </c>
      <c r="O54">
        <f>IF(M54&lt;&gt;"", M54, IF(AND(L54&lt;&gt;"", N54&lt;&gt;""), SQRT(bigG_mks*(L54*Msun_to_kg)/10^(N54-2))/Rsun_to_m))</f>
        <v>0.52</v>
      </c>
      <c r="P54">
        <f>IF(L54&lt;&gt;"", L54, 10^(N54-2)*(O54*Rsun_to_m)^2/bigG_mks/Msun_to_kg)</f>
        <v>0.54</v>
      </c>
      <c r="S54">
        <v>1.07</v>
      </c>
      <c r="T54">
        <v>0.01</v>
      </c>
      <c r="U54">
        <f>IF(S54&lt;&gt;"", IF(S54&lt;Weiss_Rp_limit_1, 4*PI()/3*(S54*REarth)^3*(Weiss_dens_fac_1+Weiss_dens_fac_2*S54)/MEarth*1000, IF(S54&lt;Weiss_Rp_limit_2, Weiss_Mp_fac*(S54)^Weiss_Mp_exp, MJup_to_Mearth)))</f>
        <v>1.3580247887713606</v>
      </c>
      <c r="V54">
        <f>IF(Q54&lt;&gt;"", Q54, IF(R54&lt;&gt;"", R54, IF(I54&lt;&gt;"", I54*MJup_to_Mearth, IF(J54&lt;&gt;"", J54*MJup_to_Mearth, U54))))</f>
        <v>1.3580247887713606</v>
      </c>
      <c r="W54">
        <f>SQRT(P54/bigG)*Qs/((V54*Mearth_to_Msun)*(O54*Rsun_to_AU)^5)*(H54)^(13/2)/1000000000</f>
        <v>72867.370838351941</v>
      </c>
    </row>
    <row r="55" spans="1:23">
      <c r="A55">
        <v>1057</v>
      </c>
      <c r="B55" t="s">
        <v>117</v>
      </c>
      <c r="C55" t="s">
        <v>16</v>
      </c>
      <c r="D55">
        <v>5</v>
      </c>
      <c r="E55" s="1">
        <f>IF(COUNTIF(B$2:B$420, B55) &gt; 1, 1, 0)</f>
        <v>1</v>
      </c>
      <c r="F55">
        <v>7.2673019999999999</v>
      </c>
      <c r="G55">
        <v>4.5100000000000001E-2</v>
      </c>
      <c r="H55">
        <f t="shared" si="0"/>
        <v>4.5100000000000001E-2</v>
      </c>
      <c r="K55">
        <v>0.112</v>
      </c>
      <c r="L55">
        <v>0.54</v>
      </c>
      <c r="M55">
        <v>0.52</v>
      </c>
      <c r="N55">
        <v>4.74</v>
      </c>
      <c r="O55">
        <f>IF(M55&lt;&gt;"", M55, IF(AND(L55&lt;&gt;"", N55&lt;&gt;""), SQRT(bigG_mks*(L55*Msun_to_kg)/10^(N55-2))/Rsun_to_m))</f>
        <v>0.52</v>
      </c>
      <c r="P55">
        <f>IF(L55&lt;&gt;"", L55, 10^(N55-2)*(O55*Rsun_to_m)^2/bigG_mks/Msun_to_kg)</f>
        <v>0.54</v>
      </c>
      <c r="S55">
        <v>1.25</v>
      </c>
      <c r="T55">
        <v>1.0999999999999999E-2</v>
      </c>
      <c r="U55">
        <f>IF(S55&lt;&gt;"", IF(S55&lt;Weiss_Rp_limit_1, 4*PI()/3*(S55*REarth)^3*(Weiss_dens_fac_1+Weiss_dens_fac_2*S55)/MEarth*1000, IF(S55&lt;Weiss_Rp_limit_2, Weiss_Mp_fac*(S55)^Weiss_Mp_exp, MJup_to_Mearth)))</f>
        <v>2.3832540749152651</v>
      </c>
      <c r="V55">
        <f>IF(Q55&lt;&gt;"", Q55, IF(R55&lt;&gt;"", R55, IF(I55&lt;&gt;"", I55*MJup_to_Mearth, IF(J55&lt;&gt;"", J55*MJup_to_Mearth, U55))))</f>
        <v>2.3832540749152651</v>
      </c>
      <c r="W55">
        <f>SQRT(P55/bigG)*Qs/((V55*Mearth_to_Msun)*(O55*Rsun_to_AU)^5)*(H55)^(13/2)/1000000000</f>
        <v>246040.26999501133</v>
      </c>
    </row>
    <row r="56" spans="1:23">
      <c r="A56">
        <v>1063</v>
      </c>
      <c r="B56" t="s">
        <v>43</v>
      </c>
      <c r="C56" t="s">
        <v>14</v>
      </c>
      <c r="D56">
        <v>2</v>
      </c>
      <c r="E56" s="1">
        <f>IF(COUNTIF(B$2:B$420, B56) &gt; 1, 1, 0)</f>
        <v>1</v>
      </c>
      <c r="F56">
        <v>2.0618970000000001</v>
      </c>
      <c r="G56">
        <v>3.2000000000000001E-2</v>
      </c>
      <c r="H56">
        <f t="shared" si="0"/>
        <v>3.2000000000000001E-2</v>
      </c>
      <c r="K56">
        <v>0.15</v>
      </c>
      <c r="M56">
        <v>1.1399999999999999</v>
      </c>
      <c r="N56">
        <v>4.3499999999999996</v>
      </c>
      <c r="O56">
        <f>IF(M56&lt;&gt;"", M56, IF(AND(L56&lt;&gt;"", N56&lt;&gt;""), SQRT(bigG_mks*(L56*Msun_to_kg)/10^(N56-2))/Rsun_to_m))</f>
        <v>1.1399999999999999</v>
      </c>
      <c r="P56">
        <f>IF(L56&lt;&gt;"", L56, 10^(N56-2)*(O56*Rsun_to_m)^2/bigG_mks/Msun_to_kg)</f>
        <v>1.054989510927735</v>
      </c>
      <c r="S56">
        <v>1.68</v>
      </c>
      <c r="T56">
        <v>1.4999999999999999E-2</v>
      </c>
      <c r="U56">
        <f>IF(S56&lt;&gt;"", IF(S56&lt;Weiss_Rp_limit_1, 4*PI()/3*(S56*REarth)^3*(Weiss_dens_fac_1+Weiss_dens_fac_2*S56)/MEarth*1000, IF(S56&lt;Weiss_Rp_limit_2, Weiss_Mp_fac*(S56)^Weiss_Mp_exp, MJup_to_Mearth)))</f>
        <v>4.358026954171395</v>
      </c>
      <c r="V56">
        <f>IF(Q56&lt;&gt;"", Q56, IF(R56&lt;&gt;"", R56, IF(I56&lt;&gt;"", I56*MJup_to_Mearth, IF(J56&lt;&gt;"", J56*MJup_to_Mearth, U56))))</f>
        <v>4.358026954171395</v>
      </c>
      <c r="W56">
        <f>SQRT(P56/bigG)*Qs/((V56*Mearth_to_Msun)*(O56*Rsun_to_AU)^5)*(H56)^(13/2)/1000000000</f>
        <v>399.147686597377</v>
      </c>
    </row>
    <row r="57" spans="1:23">
      <c r="A57">
        <v>1064</v>
      </c>
      <c r="B57" t="s">
        <v>43</v>
      </c>
      <c r="C57" t="s">
        <v>16</v>
      </c>
      <c r="D57">
        <v>2</v>
      </c>
      <c r="E57" s="1">
        <f>IF(COUNTIF(B$2:B$420, B57) &gt; 1, 1, 0)</f>
        <v>1</v>
      </c>
      <c r="F57">
        <v>5.9965529999999996</v>
      </c>
      <c r="G57">
        <v>6.6000000000000003E-2</v>
      </c>
      <c r="H57">
        <f t="shared" si="0"/>
        <v>6.6000000000000003E-2</v>
      </c>
      <c r="K57">
        <v>0.28499999999999998</v>
      </c>
      <c r="M57">
        <v>1.1399999999999999</v>
      </c>
      <c r="N57">
        <v>4.3499999999999996</v>
      </c>
      <c r="O57">
        <f>IF(M57&lt;&gt;"", M57, IF(AND(L57&lt;&gt;"", N57&lt;&gt;""), SQRT(bigG_mks*(L57*Msun_to_kg)/10^(N57-2))/Rsun_to_m))</f>
        <v>1.1399999999999999</v>
      </c>
      <c r="P57">
        <f>IF(L57&lt;&gt;"", L57, 10^(N57-2)*(O57*Rsun_to_m)^2/bigG_mks/Msun_to_kg)</f>
        <v>1.054989510927735</v>
      </c>
      <c r="S57">
        <v>3.19</v>
      </c>
      <c r="T57">
        <v>2.9000000000000001E-2</v>
      </c>
      <c r="U57">
        <f>IF(S57&lt;&gt;"", IF(S57&lt;Weiss_Rp_limit_1, 4*PI()/3*(S57*REarth)^3*(Weiss_dens_fac_1+Weiss_dens_fac_2*S57)/MEarth*1000, IF(S57&lt;Weiss_Rp_limit_2, Weiss_Mp_fac*(S57)^Weiss_Mp_exp, MJup_to_Mearth)))</f>
        <v>7.9118421723202648</v>
      </c>
      <c r="V57">
        <f>IF(Q57&lt;&gt;"", Q57, IF(R57&lt;&gt;"", R57, IF(I57&lt;&gt;"", I57*MJup_to_Mearth, IF(J57&lt;&gt;"", J57*MJup_to_Mearth, U57))))</f>
        <v>7.9118421723202648</v>
      </c>
      <c r="W57">
        <f>SQRT(P57/bigG)*Qs/((V57*Mearth_to_Msun)*(O57*Rsun_to_AU)^5)*(H57)^(13/2)/1000000000</f>
        <v>24305.616163900217</v>
      </c>
    </row>
    <row r="58" spans="1:23">
      <c r="A58">
        <v>1067</v>
      </c>
      <c r="B58" t="s">
        <v>40</v>
      </c>
      <c r="C58" t="s">
        <v>14</v>
      </c>
      <c r="D58">
        <v>2</v>
      </c>
      <c r="E58" s="1">
        <f>IF(COUNTIF(B$2:B$420, B58) &gt; 1, 1, 0)</f>
        <v>1</v>
      </c>
      <c r="F58">
        <v>2.0199989999999999</v>
      </c>
      <c r="G58">
        <v>0.03</v>
      </c>
      <c r="H58">
        <f t="shared" si="0"/>
        <v>0.03</v>
      </c>
      <c r="K58">
        <v>0.13900000000000001</v>
      </c>
      <c r="L58">
        <v>0.84</v>
      </c>
      <c r="M58">
        <v>0.8</v>
      </c>
      <c r="N58">
        <v>4.5599999999999996</v>
      </c>
      <c r="O58">
        <f>IF(M58&lt;&gt;"", M58, IF(AND(L58&lt;&gt;"", N58&lt;&gt;""), SQRT(bigG_mks*(L58*Msun_to_kg)/10^(N58-2))/Rsun_to_m))</f>
        <v>0.8</v>
      </c>
      <c r="P58">
        <f>IF(L58&lt;&gt;"", L58, 10^(N58-2)*(O58*Rsun_to_m)^2/bigG_mks/Msun_to_kg)</f>
        <v>0.84</v>
      </c>
      <c r="S58">
        <v>1.56</v>
      </c>
      <c r="T58">
        <v>1.4E-2</v>
      </c>
      <c r="U58">
        <f>IF(S58&lt;&gt;"", IF(S58&lt;Weiss_Rp_limit_1, 4*PI()/3*(S58*REarth)^3*(Weiss_dens_fac_1+Weiss_dens_fac_2*S58)/MEarth*1000, IF(S58&lt;Weiss_Rp_limit_2, Weiss_Mp_fac*(S58)^Weiss_Mp_exp, MJup_to_Mearth)))</f>
        <v>4.0677865543878342</v>
      </c>
      <c r="V58">
        <f>IF(Q58&lt;&gt;"", Q58, IF(R58&lt;&gt;"", R58, IF(I58&lt;&gt;"", I58*MJup_to_Mearth, IF(J58&lt;&gt;"", J58*MJup_to_Mearth, U58))))</f>
        <v>4.0677865543878342</v>
      </c>
      <c r="W58">
        <f>SQRT(P58/bigG)*Qs/((V58*Mearth_to_Msun)*(O58*Rsun_to_AU)^5)*(H58)^(13/2)/1000000000</f>
        <v>1473.901845079344</v>
      </c>
    </row>
    <row r="59" spans="1:23">
      <c r="A59">
        <v>1068</v>
      </c>
      <c r="B59" t="s">
        <v>40</v>
      </c>
      <c r="C59" t="s">
        <v>16</v>
      </c>
      <c r="D59">
        <v>2</v>
      </c>
      <c r="E59" s="1">
        <f>IF(COUNTIF(B$2:B$420, B59) &gt; 1, 1, 0)</f>
        <v>1</v>
      </c>
      <c r="F59">
        <v>3.7630240000000001</v>
      </c>
      <c r="G59">
        <v>4.4999999999999998E-2</v>
      </c>
      <c r="H59">
        <f t="shared" si="0"/>
        <v>4.4999999999999998E-2</v>
      </c>
      <c r="K59">
        <v>0.13</v>
      </c>
      <c r="L59">
        <v>0.84</v>
      </c>
      <c r="M59">
        <v>0.8</v>
      </c>
      <c r="N59">
        <v>4.5599999999999996</v>
      </c>
      <c r="O59">
        <f>IF(M59&lt;&gt;"", M59, IF(AND(L59&lt;&gt;"", N59&lt;&gt;""), SQRT(bigG_mks*(L59*Msun_to_kg)/10^(N59-2))/Rsun_to_m))</f>
        <v>0.8</v>
      </c>
      <c r="P59">
        <f>IF(L59&lt;&gt;"", L59, 10^(N59-2)*(O59*Rsun_to_m)^2/bigG_mks/Msun_to_kg)</f>
        <v>0.84</v>
      </c>
      <c r="S59">
        <v>1.46</v>
      </c>
      <c r="T59">
        <v>1.2999999999999999E-2</v>
      </c>
      <c r="U59">
        <f>IF(S59&lt;&gt;"", IF(S59&lt;Weiss_Rp_limit_1, 4*PI()/3*(S59*REarth)^3*(Weiss_dens_fac_1+Weiss_dens_fac_2*S59)/MEarth*1000, IF(S59&lt;Weiss_Rp_limit_2, Weiss_Mp_fac*(S59)^Weiss_Mp_exp, MJup_to_Mearth)))</f>
        <v>4.2029759035131393</v>
      </c>
      <c r="V59">
        <f>IF(Q59&lt;&gt;"", Q59, IF(R59&lt;&gt;"", R59, IF(I59&lt;&gt;"", I59*MJup_to_Mearth, IF(J59&lt;&gt;"", J59*MJup_to_Mearth, U59))))</f>
        <v>4.2029759035131393</v>
      </c>
      <c r="W59">
        <f>SQRT(P59/bigG)*Qs/((V59*Mearth_to_Msun)*(O59*Rsun_to_AU)^5)*(H59)^(13/2)/1000000000</f>
        <v>19900.454843801719</v>
      </c>
    </row>
    <row r="60" spans="1:23">
      <c r="A60">
        <v>663</v>
      </c>
      <c r="B60" t="s">
        <v>112</v>
      </c>
      <c r="C60" t="s">
        <v>14</v>
      </c>
      <c r="D60">
        <v>5</v>
      </c>
      <c r="E60" s="1">
        <f>IF(COUNTIF(B$2:B$420, B60) &gt; 1, 1, 0)</f>
        <v>1</v>
      </c>
      <c r="F60">
        <v>3.6961219000000001</v>
      </c>
      <c r="G60">
        <v>4.5370000000000001E-2</v>
      </c>
      <c r="H60">
        <f t="shared" si="0"/>
        <v>4.5370000000000001E-2</v>
      </c>
      <c r="I60">
        <v>2.7E-2</v>
      </c>
      <c r="K60">
        <v>0.17</v>
      </c>
      <c r="L60">
        <v>0.91</v>
      </c>
      <c r="M60">
        <v>0.94</v>
      </c>
      <c r="N60">
        <v>4.4400000000000004</v>
      </c>
      <c r="O60">
        <f>IF(M60&lt;&gt;"", M60, IF(AND(L60&lt;&gt;"", N60&lt;&gt;""), SQRT(bigG_mks*(L60*Msun_to_kg)/10^(N60-2))/Rsun_to_m))</f>
        <v>0.94</v>
      </c>
      <c r="P60">
        <f>IF(L60&lt;&gt;"", L60, 10^(N60-2)*(O60*Rsun_to_m)^2/bigG_mks/Msun_to_kg)</f>
        <v>0.91</v>
      </c>
      <c r="Q60">
        <v>8.6999999999999993</v>
      </c>
      <c r="S60">
        <v>1.91</v>
      </c>
      <c r="T60">
        <v>1.7999999999999999E-2</v>
      </c>
      <c r="U60">
        <f>IF(S60&lt;&gt;"", IF(S60&lt;Weiss_Rp_limit_1, 4*PI()/3*(S60*REarth)^3*(Weiss_dens_fac_1+Weiss_dens_fac_2*S60)/MEarth*1000, IF(S60&lt;Weiss_Rp_limit_2, Weiss_Mp_fac*(S60)^Weiss_Mp_exp, MJup_to_Mearth)))</f>
        <v>4.9103597537647028</v>
      </c>
      <c r="V60">
        <f>IF(Q60&lt;&gt;"", Q60, IF(R60&lt;&gt;"", R60, IF(I60&lt;&gt;"", I60*MJup_to_Mearth, IF(J60&lt;&gt;"", J60*MJup_to_Mearth, U60))))</f>
        <v>8.6999999999999993</v>
      </c>
      <c r="W60">
        <f>SQRT(P60/bigG)*Qs/((V60*Mearth_to_Msun)*(O60*Rsun_to_AU)^5)*(H60)^(13/2)/1000000000</f>
        <v>4712.0305339390479</v>
      </c>
    </row>
    <row r="61" spans="1:23">
      <c r="A61">
        <v>666</v>
      </c>
      <c r="B61" t="s">
        <v>112</v>
      </c>
      <c r="C61" t="s">
        <v>20</v>
      </c>
      <c r="D61">
        <v>5</v>
      </c>
      <c r="E61" s="1">
        <f>IF(COUNTIF(B$2:B$420, B61) &gt; 1, 1, 0)</f>
        <v>1</v>
      </c>
      <c r="F61">
        <v>6.0984930000000004</v>
      </c>
      <c r="H61">
        <f t="shared" si="0"/>
        <v>6.3304609499066605E-2</v>
      </c>
      <c r="I61">
        <v>0.01</v>
      </c>
      <c r="K61">
        <v>7.6999999999999999E-2</v>
      </c>
      <c r="L61">
        <v>0.91</v>
      </c>
      <c r="M61">
        <v>0.94</v>
      </c>
      <c r="N61">
        <v>4.4400000000000004</v>
      </c>
      <c r="O61">
        <f>IF(M61&lt;&gt;"", M61, IF(AND(L61&lt;&gt;"", N61&lt;&gt;""), SQRT(bigG_mks*(L61*Msun_to_kg)/10^(N61-2))/Rsun_to_m))</f>
        <v>0.94</v>
      </c>
      <c r="P61">
        <f>IF(L61&lt;&gt;"", L61, 10^(N61-2)*(O61*Rsun_to_m)^2/bigG_mks/Msun_to_kg)</f>
        <v>0.91</v>
      </c>
      <c r="Q61">
        <v>3.08</v>
      </c>
      <c r="S61">
        <v>0.86799999999999999</v>
      </c>
      <c r="T61">
        <v>8.0000000000000002E-3</v>
      </c>
      <c r="U61">
        <f>IF(S61&lt;&gt;"", IF(S61&lt;Weiss_Rp_limit_1, 4*PI()/3*(S61*REarth)^3*(Weiss_dens_fac_1+Weiss_dens_fac_2*S61)/MEarth*1000, IF(S61&lt;Weiss_Rp_limit_2, Weiss_Mp_fac*(S61)^Weiss_Mp_exp, MJup_to_Mearth)))</f>
        <v>0.64300521806669086</v>
      </c>
      <c r="V61">
        <f>IF(Q61&lt;&gt;"", Q61, IF(R61&lt;&gt;"", R61, IF(I61&lt;&gt;"", I61*MJup_to_Mearth, IF(J61&lt;&gt;"", J61*MJup_to_Mearth, U61))))</f>
        <v>3.08</v>
      </c>
      <c r="W61">
        <f>SQRT(P61/bigG)*Qs/((V61*Mearth_to_Msun)*(O61*Rsun_to_AU)^5)*(H61)^(13/2)/1000000000</f>
        <v>116013.68957013963</v>
      </c>
    </row>
    <row r="62" spans="1:23">
      <c r="A62">
        <v>1096</v>
      </c>
      <c r="B62" t="s">
        <v>84</v>
      </c>
      <c r="C62" t="s">
        <v>14</v>
      </c>
      <c r="D62">
        <v>3</v>
      </c>
      <c r="E62" s="1">
        <f>IF(COUNTIF(B$2:B$420, B62) &gt; 1, 1, 0)</f>
        <v>1</v>
      </c>
      <c r="F62">
        <v>3.1626970000000001</v>
      </c>
      <c r="G62">
        <v>4.2999999999999997E-2</v>
      </c>
      <c r="H62">
        <f t="shared" si="0"/>
        <v>4.2999999999999997E-2</v>
      </c>
      <c r="K62">
        <v>0.22900000000000001</v>
      </c>
      <c r="L62">
        <v>0.98</v>
      </c>
      <c r="M62">
        <v>1.1100000000000001</v>
      </c>
      <c r="N62">
        <v>4.3600000000000003</v>
      </c>
      <c r="O62">
        <f>IF(M62&lt;&gt;"", M62, IF(AND(L62&lt;&gt;"", N62&lt;&gt;""), SQRT(bigG_mks*(L62*Msun_to_kg)/10^(N62-2))/Rsun_to_m))</f>
        <v>1.1100000000000001</v>
      </c>
      <c r="P62">
        <f>IF(L62&lt;&gt;"", L62, 10^(N62-2)*(O62*Rsun_to_m)^2/bigG_mks/Msun_to_kg)</f>
        <v>0.98</v>
      </c>
      <c r="S62">
        <v>2.57</v>
      </c>
      <c r="T62">
        <v>2.4E-2</v>
      </c>
      <c r="U62">
        <f>IF(S62&lt;&gt;"", IF(S62&lt;Weiss_Rp_limit_1, 4*PI()/3*(S62*REarth)^3*(Weiss_dens_fac_1+Weiss_dens_fac_2*S62)/MEarth*1000, IF(S62&lt;Weiss_Rp_limit_2, Weiss_Mp_fac*(S62)^Weiss_Mp_exp, MJup_to_Mearth)))</f>
        <v>6.4712784112015402</v>
      </c>
      <c r="V62">
        <f>IF(Q62&lt;&gt;"", Q62, IF(R62&lt;&gt;"", R62, IF(I62&lt;&gt;"", I62*MJup_to_Mearth, IF(J62&lt;&gt;"", J62*MJup_to_Mearth, U62))))</f>
        <v>6.4712784112015402</v>
      </c>
      <c r="W62">
        <f>SQRT(P62/bigG)*Qs/((V62*Mearth_to_Msun)*(O62*Rsun_to_AU)^5)*(H62)^(13/2)/1000000000</f>
        <v>2020.2349295532858</v>
      </c>
    </row>
    <row r="63" spans="1:23">
      <c r="A63">
        <v>1097</v>
      </c>
      <c r="B63" t="s">
        <v>84</v>
      </c>
      <c r="C63" t="s">
        <v>16</v>
      </c>
      <c r="D63">
        <v>3</v>
      </c>
      <c r="E63" s="1">
        <f>IF(COUNTIF(B$2:B$420, B63) &gt; 1, 1, 0)</f>
        <v>1</v>
      </c>
      <c r="F63">
        <v>5.3706469999999999</v>
      </c>
      <c r="G63">
        <v>6.0999999999999999E-2</v>
      </c>
      <c r="H63">
        <f t="shared" si="0"/>
        <v>6.0999999999999999E-2</v>
      </c>
      <c r="K63">
        <v>0.22</v>
      </c>
      <c r="L63">
        <v>0.98</v>
      </c>
      <c r="M63">
        <v>1.1100000000000001</v>
      </c>
      <c r="N63">
        <v>4.3600000000000003</v>
      </c>
      <c r="O63">
        <f>IF(M63&lt;&gt;"", M63, IF(AND(L63&lt;&gt;"", N63&lt;&gt;""), SQRT(bigG_mks*(L63*Msun_to_kg)/10^(N63-2))/Rsun_to_m))</f>
        <v>1.1100000000000001</v>
      </c>
      <c r="P63">
        <f>IF(L63&lt;&gt;"", L63, 10^(N63-2)*(O63*Rsun_to_m)^2/bigG_mks/Msun_to_kg)</f>
        <v>0.98</v>
      </c>
      <c r="S63">
        <v>2.4700000000000002</v>
      </c>
      <c r="T63">
        <v>2.3E-2</v>
      </c>
      <c r="U63">
        <f>IF(S63&lt;&gt;"", IF(S63&lt;Weiss_Rp_limit_1, 4*PI()/3*(S63*REarth)^3*(Weiss_dens_fac_1+Weiss_dens_fac_2*S63)/MEarth*1000, IF(S63&lt;Weiss_Rp_limit_2, Weiss_Mp_fac*(S63)^Weiss_Mp_exp, MJup_to_Mearth)))</f>
        <v>6.2367803128093424</v>
      </c>
      <c r="V63">
        <f>IF(Q63&lt;&gt;"", Q63, IF(R63&lt;&gt;"", R63, IF(I63&lt;&gt;"", I63*MJup_to_Mearth, IF(J63&lt;&gt;"", J63*MJup_to_Mearth, U63))))</f>
        <v>6.2367803128093424</v>
      </c>
      <c r="W63">
        <f>SQRT(P63/bigG)*Qs/((V63*Mearth_to_Msun)*(O63*Rsun_to_AU)^5)*(H63)^(13/2)/1000000000</f>
        <v>20348.410025610276</v>
      </c>
    </row>
    <row r="64" spans="1:23">
      <c r="A64">
        <v>1106</v>
      </c>
      <c r="B64" t="s">
        <v>28</v>
      </c>
      <c r="C64" t="s">
        <v>14</v>
      </c>
      <c r="D64">
        <v>3</v>
      </c>
      <c r="E64" s="1">
        <f>IF(COUNTIF(B$2:B$420, B64) &gt; 1, 1, 0)</f>
        <v>1</v>
      </c>
      <c r="F64">
        <v>1.6118650000000001</v>
      </c>
      <c r="G64">
        <v>2.9000000000000001E-2</v>
      </c>
      <c r="H64">
        <f t="shared" si="0"/>
        <v>2.9000000000000001E-2</v>
      </c>
      <c r="K64">
        <v>0.14000000000000001</v>
      </c>
      <c r="M64">
        <v>1.59</v>
      </c>
      <c r="N64">
        <v>4.13</v>
      </c>
      <c r="O64">
        <f>IF(M64&lt;&gt;"", M64, IF(AND(L64&lt;&gt;"", N64&lt;&gt;""), SQRT(bigG_mks*(L64*Msun_to_kg)/10^(N64-2))/Rsun_to_m))</f>
        <v>1.59</v>
      </c>
      <c r="P64">
        <f>IF(L64&lt;&gt;"", L64, 10^(N64-2)*(O64*Rsun_to_m)^2/bigG_mks/Msun_to_kg)</f>
        <v>1.2366098108281798</v>
      </c>
      <c r="S64">
        <v>1.57</v>
      </c>
      <c r="T64">
        <v>1.4E-2</v>
      </c>
      <c r="U64">
        <f>IF(S64&lt;&gt;"", IF(S64&lt;Weiss_Rp_limit_1, 4*PI()/3*(S64*REarth)^3*(Weiss_dens_fac_1+Weiss_dens_fac_2*S64)/MEarth*1000, IF(S64&lt;Weiss_Rp_limit_2, Weiss_Mp_fac*(S64)^Weiss_Mp_exp, MJup_to_Mearth)))</f>
        <v>4.0920313920185913</v>
      </c>
      <c r="V64">
        <f>IF(Q64&lt;&gt;"", Q64, IF(R64&lt;&gt;"", R64, IF(I64&lt;&gt;"", I64*MJup_to_Mearth, IF(J64&lt;&gt;"", J64*MJup_to_Mearth, U64))))</f>
        <v>4.0920313920185913</v>
      </c>
      <c r="W64">
        <f>SQRT(P64/bigG)*Qs/((V64*Mearth_to_Msun)*(O64*Rsun_to_AU)^5)*(H64)^(13/2)/1000000000</f>
        <v>45.986208821299428</v>
      </c>
    </row>
    <row r="65" spans="1:23">
      <c r="A65">
        <v>1107</v>
      </c>
      <c r="B65" t="s">
        <v>28</v>
      </c>
      <c r="C65" t="s">
        <v>16</v>
      </c>
      <c r="D65">
        <v>3</v>
      </c>
      <c r="E65" s="1">
        <f>IF(COUNTIF(B$2:B$420, B65) &gt; 1, 1, 0)</f>
        <v>1</v>
      </c>
      <c r="F65">
        <v>3.0715710000000001</v>
      </c>
      <c r="G65">
        <v>4.3999999999999997E-2</v>
      </c>
      <c r="H65">
        <f t="shared" si="0"/>
        <v>4.3999999999999997E-2</v>
      </c>
      <c r="K65">
        <v>0.13400000000000001</v>
      </c>
      <c r="M65">
        <v>1.59</v>
      </c>
      <c r="N65">
        <v>4.13</v>
      </c>
      <c r="O65">
        <f>IF(M65&lt;&gt;"", M65, IF(AND(L65&lt;&gt;"", N65&lt;&gt;""), SQRT(bigG_mks*(L65*Msun_to_kg)/10^(N65-2))/Rsun_to_m))</f>
        <v>1.59</v>
      </c>
      <c r="P65">
        <f>IF(L65&lt;&gt;"", L65, 10^(N65-2)*(O65*Rsun_to_m)^2/bigG_mks/Msun_to_kg)</f>
        <v>1.2366098108281798</v>
      </c>
      <c r="S65">
        <v>1.5</v>
      </c>
      <c r="T65">
        <v>1.4E-2</v>
      </c>
      <c r="U65">
        <f>IF(S65&lt;&gt;"", IF(S65&lt;Weiss_Rp_limit_1, 4*PI()/3*(S65*REarth)^3*(Weiss_dens_fac_1+Weiss_dens_fac_2*S65)/MEarth*1000, IF(S65&lt;Weiss_Rp_limit_2, Weiss_Mp_fac*(S65)^Weiss_Mp_exp, MJup_to_Mearth)))</f>
        <v>3.9220863491936346</v>
      </c>
      <c r="V65">
        <f>IF(Q65&lt;&gt;"", Q65, IF(R65&lt;&gt;"", R65, IF(I65&lt;&gt;"", I65*MJup_to_Mearth, IF(J65&lt;&gt;"", J65*MJup_to_Mearth, U65))))</f>
        <v>3.9220863491936346</v>
      </c>
      <c r="W65">
        <f>SQRT(P65/bigG)*Qs/((V65*Mearth_to_Msun)*(O65*Rsun_to_AU)^5)*(H65)^(13/2)/1000000000</f>
        <v>720.94946474772053</v>
      </c>
    </row>
    <row r="66" spans="1:23">
      <c r="A66">
        <v>1108</v>
      </c>
      <c r="B66" t="s">
        <v>28</v>
      </c>
      <c r="C66" t="s">
        <v>23</v>
      </c>
      <c r="D66">
        <v>3</v>
      </c>
      <c r="E66" s="1">
        <f>IF(COUNTIF(B$2:B$420, B66) &gt; 1, 1, 0)</f>
        <v>1</v>
      </c>
      <c r="F66">
        <v>5.8680750000000002</v>
      </c>
      <c r="G66">
        <v>6.8000000000000005E-2</v>
      </c>
      <c r="H66">
        <f t="shared" si="0"/>
        <v>6.8000000000000005E-2</v>
      </c>
      <c r="K66">
        <v>0.29499999999999998</v>
      </c>
      <c r="M66">
        <v>1.59</v>
      </c>
      <c r="N66">
        <v>4.13</v>
      </c>
      <c r="O66">
        <f>IF(M66&lt;&gt;"", M66, IF(AND(L66&lt;&gt;"", N66&lt;&gt;""), SQRT(bigG_mks*(L66*Msun_to_kg)/10^(N66-2))/Rsun_to_m))</f>
        <v>1.59</v>
      </c>
      <c r="P66">
        <f>IF(L66&lt;&gt;"", L66, 10^(N66-2)*(O66*Rsun_to_m)^2/bigG_mks/Msun_to_kg)</f>
        <v>1.2366098108281798</v>
      </c>
      <c r="S66">
        <v>3.31</v>
      </c>
      <c r="T66">
        <v>0.03</v>
      </c>
      <c r="U66">
        <f>IF(S66&lt;&gt;"", IF(S66&lt;Weiss_Rp_limit_1, 4*PI()/3*(S66*REarth)^3*(Weiss_dens_fac_1+Weiss_dens_fac_2*S66)/MEarth*1000, IF(S66&lt;Weiss_Rp_limit_2, Weiss_Mp_fac*(S66)^Weiss_Mp_exp, MJup_to_Mearth)))</f>
        <v>8.1882730084088085</v>
      </c>
      <c r="V66">
        <f>IF(Q66&lt;&gt;"", Q66, IF(R66&lt;&gt;"", R66, IF(I66&lt;&gt;"", I66*MJup_to_Mearth, IF(J66&lt;&gt;"", J66*MJup_to_Mearth, U66))))</f>
        <v>8.1882730084088085</v>
      </c>
      <c r="W66">
        <f>SQRT(P66/bigG)*Qs/((V66*Mearth_to_Msun)*(O66*Rsun_to_AU)^5)*(H66)^(13/2)/1000000000</f>
        <v>5849.1828219376166</v>
      </c>
    </row>
    <row r="67" spans="1:23">
      <c r="A67">
        <v>1109</v>
      </c>
      <c r="B67" t="s">
        <v>136</v>
      </c>
      <c r="C67" t="s">
        <v>14</v>
      </c>
      <c r="D67">
        <v>4</v>
      </c>
      <c r="E67" s="1">
        <f>IF(COUNTIF(B$2:B$420, B67) &gt; 1, 1, 0)</f>
        <v>1</v>
      </c>
      <c r="F67">
        <v>4.2286400000000004</v>
      </c>
      <c r="G67">
        <v>5.3999999999999999E-2</v>
      </c>
      <c r="H67">
        <f t="shared" ref="H67:H130" si="1">IF(G67&lt;&gt;"", G67, ((F67/365.25)^2*P67)^(1/3))</f>
        <v>5.3999999999999999E-2</v>
      </c>
      <c r="K67">
        <v>0.14499999999999999</v>
      </c>
      <c r="L67">
        <v>1.03</v>
      </c>
      <c r="M67">
        <v>1.31</v>
      </c>
      <c r="N67">
        <v>4.26</v>
      </c>
      <c r="O67">
        <f>IF(M67&lt;&gt;"", M67, IF(AND(L67&lt;&gt;"", N67&lt;&gt;""), SQRT(bigG_mks*(L67*Msun_to_kg)/10^(N67-2))/Rsun_to_m))</f>
        <v>1.31</v>
      </c>
      <c r="P67">
        <f>IF(L67&lt;&gt;"", L67, 10^(N67-2)*(O67*Rsun_to_m)^2/bigG_mks/Msun_to_kg)</f>
        <v>1.03</v>
      </c>
      <c r="S67">
        <v>1.63</v>
      </c>
      <c r="T67">
        <v>1.4999999999999999E-2</v>
      </c>
      <c r="U67">
        <f>IF(S67&lt;&gt;"", IF(S67&lt;Weiss_Rp_limit_1, 4*PI()/3*(S67*REarth)^3*(Weiss_dens_fac_1+Weiss_dens_fac_2*S67)/MEarth*1000, IF(S67&lt;Weiss_Rp_limit_2, Weiss_Mp_fac*(S67)^Weiss_Mp_exp, MJup_to_Mearth)))</f>
        <v>4.2372759891639546</v>
      </c>
      <c r="V67">
        <f>IF(Q67&lt;&gt;"", Q67, IF(R67&lt;&gt;"", R67, IF(I67&lt;&gt;"", I67*MJup_to_Mearth, IF(J67&lt;&gt;"", J67*MJup_to_Mearth, U67))))</f>
        <v>4.2372759891639546</v>
      </c>
      <c r="W67">
        <f>SQRT(P67/bigG)*Qs/((V67*Mearth_to_Msun)*(O67*Rsun_to_AU)^5)*(H67)^(13/2)/1000000000</f>
        <v>6072.7258569485048</v>
      </c>
    </row>
    <row r="68" spans="1:23">
      <c r="A68">
        <v>1110</v>
      </c>
      <c r="B68" t="s">
        <v>136</v>
      </c>
      <c r="C68" t="s">
        <v>16</v>
      </c>
      <c r="D68">
        <v>4</v>
      </c>
      <c r="E68" s="1">
        <f>IF(COUNTIF(B$2:B$420, B68) &gt; 1, 1, 0)</f>
        <v>1</v>
      </c>
      <c r="F68">
        <v>7.4666230000000002</v>
      </c>
      <c r="G68">
        <v>7.9000000000000001E-2</v>
      </c>
      <c r="H68">
        <f t="shared" si="1"/>
        <v>7.9000000000000001E-2</v>
      </c>
      <c r="K68">
        <v>0.124</v>
      </c>
      <c r="L68">
        <v>1.03</v>
      </c>
      <c r="M68">
        <v>1.31</v>
      </c>
      <c r="N68">
        <v>4.26</v>
      </c>
      <c r="O68">
        <f>IF(M68&lt;&gt;"", M68, IF(AND(L68&lt;&gt;"", N68&lt;&gt;""), SQRT(bigG_mks*(L68*Msun_to_kg)/10^(N68-2))/Rsun_to_m))</f>
        <v>1.31</v>
      </c>
      <c r="P68">
        <f>IF(L68&lt;&gt;"", L68, 10^(N68-2)*(O68*Rsun_to_m)^2/bigG_mks/Msun_to_kg)</f>
        <v>1.03</v>
      </c>
      <c r="S68">
        <v>1.39</v>
      </c>
      <c r="T68">
        <v>1.2999999999999999E-2</v>
      </c>
      <c r="U68">
        <f>IF(S68&lt;&gt;"", IF(S68&lt;Weiss_Rp_limit_1, 4*PI()/3*(S68*REarth)^3*(Weiss_dens_fac_1+Weiss_dens_fac_2*S68)/MEarth*1000, IF(S68&lt;Weiss_Rp_limit_2, Weiss_Mp_fac*(S68)^Weiss_Mp_exp, MJup_to_Mearth)))</f>
        <v>3.5103272732386466</v>
      </c>
      <c r="V68">
        <f>IF(Q68&lt;&gt;"", Q68, IF(R68&lt;&gt;"", R68, IF(I68&lt;&gt;"", I68*MJup_to_Mearth, IF(J68&lt;&gt;"", J68*MJup_to_Mearth, U68))))</f>
        <v>3.5103272732386466</v>
      </c>
      <c r="W68">
        <f>SQRT(P68/bigG)*Qs/((V68*Mearth_to_Msun)*(O68*Rsun_to_AU)^5)*(H68)^(13/2)/1000000000</f>
        <v>86923.954220822721</v>
      </c>
    </row>
    <row r="69" spans="1:23">
      <c r="A69">
        <v>1115</v>
      </c>
      <c r="B69" t="s">
        <v>56</v>
      </c>
      <c r="C69" t="s">
        <v>14</v>
      </c>
      <c r="D69">
        <v>2</v>
      </c>
      <c r="E69" s="1">
        <f>IF(COUNTIF(B$2:B$420, B69) &gt; 1, 1, 0)</f>
        <v>1</v>
      </c>
      <c r="F69">
        <v>2.4532340000000001</v>
      </c>
      <c r="G69">
        <v>3.2000000000000001E-2</v>
      </c>
      <c r="H69">
        <f t="shared" si="1"/>
        <v>3.2000000000000001E-2</v>
      </c>
      <c r="K69">
        <v>0.26200000000000001</v>
      </c>
      <c r="M69">
        <v>0.65</v>
      </c>
      <c r="N69">
        <v>4.66</v>
      </c>
      <c r="O69">
        <f>IF(M69&lt;&gt;"", M69, IF(AND(L69&lt;&gt;"", N69&lt;&gt;""), SQRT(bigG_mks*(L69*Msun_to_kg)/10^(N69-2))/Rsun_to_m))</f>
        <v>0.65</v>
      </c>
      <c r="P69">
        <f>IF(L69&lt;&gt;"", L69, 10^(N69-2)*(O69*Rsun_to_m)^2/bigG_mks/Msun_to_kg)</f>
        <v>0.70026940510835456</v>
      </c>
      <c r="S69">
        <v>2.94</v>
      </c>
      <c r="T69">
        <v>2.7E-2</v>
      </c>
      <c r="U69">
        <f>IF(S69&lt;&gt;"", IF(S69&lt;Weiss_Rp_limit_1, 4*PI()/3*(S69*REarth)^3*(Weiss_dens_fac_1+Weiss_dens_fac_2*S69)/MEarth*1000, IF(S69&lt;Weiss_Rp_limit_2, Weiss_Mp_fac*(S69)^Weiss_Mp_exp, MJup_to_Mearth)))</f>
        <v>7.3335675606575395</v>
      </c>
      <c r="V69">
        <f>IF(Q69&lt;&gt;"", Q69, IF(R69&lt;&gt;"", R69, IF(I69&lt;&gt;"", I69*MJup_to_Mearth, IF(J69&lt;&gt;"", J69*MJup_to_Mearth, U69))))</f>
        <v>7.3335675606575395</v>
      </c>
      <c r="W69">
        <f>SQRT(P69/bigG)*Qs/((V69*Mearth_to_Msun)*(O69*Rsun_to_AU)^5)*(H69)^(13/2)/1000000000</f>
        <v>3206.8172420899277</v>
      </c>
    </row>
    <row r="70" spans="1:23">
      <c r="A70">
        <v>1116</v>
      </c>
      <c r="B70" t="s">
        <v>56</v>
      </c>
      <c r="C70" t="s">
        <v>16</v>
      </c>
      <c r="D70">
        <v>2</v>
      </c>
      <c r="E70" s="1">
        <f>IF(COUNTIF(B$2:B$420, B70) &gt; 1, 1, 0)</f>
        <v>1</v>
      </c>
      <c r="F70">
        <v>7.9725130000000002</v>
      </c>
      <c r="G70">
        <v>7.0000000000000007E-2</v>
      </c>
      <c r="H70">
        <f t="shared" si="1"/>
        <v>7.0000000000000007E-2</v>
      </c>
      <c r="K70">
        <v>0.32300000000000001</v>
      </c>
      <c r="M70">
        <v>0.65</v>
      </c>
      <c r="N70">
        <v>4.66</v>
      </c>
      <c r="O70">
        <f>IF(M70&lt;&gt;"", M70, IF(AND(L70&lt;&gt;"", N70&lt;&gt;""), SQRT(bigG_mks*(L70*Msun_to_kg)/10^(N70-2))/Rsun_to_m))</f>
        <v>0.65</v>
      </c>
      <c r="P70">
        <f>IF(L70&lt;&gt;"", L70, 10^(N70-2)*(O70*Rsun_to_m)^2/bigG_mks/Msun_to_kg)</f>
        <v>0.70026940510835456</v>
      </c>
      <c r="S70">
        <v>3.62</v>
      </c>
      <c r="T70">
        <v>3.3000000000000002E-2</v>
      </c>
      <c r="U70">
        <f>IF(S70&lt;&gt;"", IF(S70&lt;Weiss_Rp_limit_1, 4*PI()/3*(S70*REarth)^3*(Weiss_dens_fac_1+Weiss_dens_fac_2*S70)/MEarth*1000, IF(S70&lt;Weiss_Rp_limit_2, Weiss_Mp_fac*(S70)^Weiss_Mp_exp, MJup_to_Mearth)))</f>
        <v>8.8992058074888298</v>
      </c>
      <c r="V70">
        <f>IF(Q70&lt;&gt;"", Q70, IF(R70&lt;&gt;"", R70, IF(I70&lt;&gt;"", I70*MJup_to_Mearth, IF(J70&lt;&gt;"", J70*MJup_to_Mearth, U70))))</f>
        <v>8.8992058074888298</v>
      </c>
      <c r="W70">
        <f>SQRT(P70/bigG)*Qs/((V70*Mearth_to_Msun)*(O70*Rsun_to_AU)^5)*(H70)^(13/2)/1000000000</f>
        <v>428253.24034239445</v>
      </c>
    </row>
    <row r="71" spans="1:23">
      <c r="A71">
        <v>1117</v>
      </c>
      <c r="B71" t="s">
        <v>126</v>
      </c>
      <c r="C71" t="s">
        <v>14</v>
      </c>
      <c r="D71">
        <v>2</v>
      </c>
      <c r="E71" s="1">
        <f>IF(COUNTIF(B$2:B$420, B71) &gt; 1, 1, 0)</f>
        <v>1</v>
      </c>
      <c r="F71">
        <v>4.1385750000000003</v>
      </c>
      <c r="G71">
        <v>4.8000000000000001E-2</v>
      </c>
      <c r="H71">
        <f t="shared" si="1"/>
        <v>4.8000000000000001E-2</v>
      </c>
      <c r="K71">
        <v>0.112</v>
      </c>
      <c r="L71">
        <v>0.97</v>
      </c>
      <c r="M71">
        <v>0.82</v>
      </c>
      <c r="N71">
        <v>4.55</v>
      </c>
      <c r="O71">
        <f>IF(M71&lt;&gt;"", M71, IF(AND(L71&lt;&gt;"", N71&lt;&gt;""), SQRT(bigG_mks*(L71*Msun_to_kg)/10^(N71-2))/Rsun_to_m))</f>
        <v>0.82</v>
      </c>
      <c r="P71">
        <f>IF(L71&lt;&gt;"", L71, 10^(N71-2)*(O71*Rsun_to_m)^2/bigG_mks/Msun_to_kg)</f>
        <v>0.97</v>
      </c>
      <c r="S71">
        <v>1.26</v>
      </c>
      <c r="T71">
        <v>1.2E-2</v>
      </c>
      <c r="U71">
        <f>IF(S71&lt;&gt;"", IF(S71&lt;Weiss_Rp_limit_1, 4*PI()/3*(S71*REarth)^3*(Weiss_dens_fac_1+Weiss_dens_fac_2*S71)/MEarth*1000, IF(S71&lt;Weiss_Rp_limit_2, Weiss_Mp_fac*(S71)^Weiss_Mp_exp, MJup_to_Mearth)))</f>
        <v>2.4533214587332899</v>
      </c>
      <c r="V71">
        <f>IF(Q71&lt;&gt;"", Q71, IF(R71&lt;&gt;"", R71, IF(I71&lt;&gt;"", I71*MJup_to_Mearth, IF(J71&lt;&gt;"", J71*MJup_to_Mearth, U71))))</f>
        <v>2.4533214587332899</v>
      </c>
      <c r="W71">
        <f>SQRT(P71/bigG)*Qs/((V71*Mearth_to_Msun)*(O71*Rsun_to_AU)^5)*(H71)^(13/2)/1000000000</f>
        <v>49258.257630422202</v>
      </c>
    </row>
    <row r="72" spans="1:23">
      <c r="A72">
        <v>1118</v>
      </c>
      <c r="B72" t="s">
        <v>126</v>
      </c>
      <c r="C72" t="s">
        <v>16</v>
      </c>
      <c r="D72">
        <v>2</v>
      </c>
      <c r="E72" s="1">
        <f>IF(COUNTIF(B$2:B$420, B72) &gt; 1, 1, 0)</f>
        <v>1</v>
      </c>
      <c r="F72">
        <v>6.0404499999999999</v>
      </c>
      <c r="G72">
        <v>6.2E-2</v>
      </c>
      <c r="H72">
        <f t="shared" si="1"/>
        <v>6.2E-2</v>
      </c>
      <c r="K72">
        <v>0.115</v>
      </c>
      <c r="L72">
        <v>0.97</v>
      </c>
      <c r="M72">
        <v>0.82</v>
      </c>
      <c r="N72">
        <v>4.55</v>
      </c>
      <c r="O72">
        <f>IF(M72&lt;&gt;"", M72, IF(AND(L72&lt;&gt;"", N72&lt;&gt;""), SQRT(bigG_mks*(L72*Msun_to_kg)/10^(N72-2))/Rsun_to_m))</f>
        <v>0.82</v>
      </c>
      <c r="P72">
        <f>IF(L72&lt;&gt;"", L72, 10^(N72-2)*(O72*Rsun_to_m)^2/bigG_mks/Msun_to_kg)</f>
        <v>0.97</v>
      </c>
      <c r="S72">
        <v>1.29</v>
      </c>
      <c r="T72">
        <v>1.2E-2</v>
      </c>
      <c r="U72">
        <f>IF(S72&lt;&gt;"", IF(S72&lt;Weiss_Rp_limit_1, 4*PI()/3*(S72*REarth)^3*(Weiss_dens_fac_1+Weiss_dens_fac_2*S72)/MEarth*1000, IF(S72&lt;Weiss_Rp_limit_2, Weiss_Mp_fac*(S72)^Weiss_Mp_exp, MJup_to_Mearth)))</f>
        <v>2.6727187879396492</v>
      </c>
      <c r="V72">
        <f>IF(Q72&lt;&gt;"", Q72, IF(R72&lt;&gt;"", R72, IF(I72&lt;&gt;"", I72*MJup_to_Mearth, IF(J72&lt;&gt;"", J72*MJup_to_Mearth, U72))))</f>
        <v>2.6727187879396492</v>
      </c>
      <c r="W72">
        <f>SQRT(P72/bigG)*Qs/((V72*Mearth_to_Msun)*(O72*Rsun_to_AU)^5)*(H72)^(13/2)/1000000000</f>
        <v>238648.20691856221</v>
      </c>
    </row>
    <row r="73" spans="1:23">
      <c r="A73">
        <v>1121</v>
      </c>
      <c r="B73" t="s">
        <v>58</v>
      </c>
      <c r="C73" t="s">
        <v>14</v>
      </c>
      <c r="D73">
        <v>2</v>
      </c>
      <c r="E73" s="1">
        <f>IF(COUNTIF(B$2:B$420, B73) &gt; 1, 1, 0)</f>
        <v>1</v>
      </c>
      <c r="F73">
        <v>2.4623599999999999</v>
      </c>
      <c r="G73">
        <v>3.5999999999999997E-2</v>
      </c>
      <c r="H73">
        <f t="shared" si="1"/>
        <v>3.5999999999999997E-2</v>
      </c>
      <c r="K73">
        <v>0.14499999999999999</v>
      </c>
      <c r="L73">
        <v>0.94</v>
      </c>
      <c r="M73">
        <v>1.2</v>
      </c>
      <c r="N73">
        <v>4.3099999999999996</v>
      </c>
      <c r="O73">
        <f>IF(M73&lt;&gt;"", M73, IF(AND(L73&lt;&gt;"", N73&lt;&gt;""), SQRT(bigG_mks*(L73*Msun_to_kg)/10^(N73-2))/Rsun_to_m))</f>
        <v>1.2</v>
      </c>
      <c r="P73">
        <f>IF(L73&lt;&gt;"", L73, 10^(N73-2)*(O73*Rsun_to_m)^2/bigG_mks/Msun_to_kg)</f>
        <v>0.94</v>
      </c>
      <c r="S73">
        <v>1.62</v>
      </c>
      <c r="T73">
        <v>1.4999999999999999E-2</v>
      </c>
      <c r="U73">
        <f>IF(S73&lt;&gt;"", IF(S73&lt;Weiss_Rp_limit_1, 4*PI()/3*(S73*REarth)^3*(Weiss_dens_fac_1+Weiss_dens_fac_2*S73)/MEarth*1000, IF(S73&lt;Weiss_Rp_limit_2, Weiss_Mp_fac*(S73)^Weiss_Mp_exp, MJup_to_Mearth)))</f>
        <v>4.2130949174906505</v>
      </c>
      <c r="V73">
        <f>IF(Q73&lt;&gt;"", Q73, IF(R73&lt;&gt;"", R73, IF(I73&lt;&gt;"", I73*MJup_to_Mearth, IF(J73&lt;&gt;"", J73*MJup_to_Mearth, U73))))</f>
        <v>4.2130949174906505</v>
      </c>
      <c r="W73">
        <f>SQRT(P73/bigG)*Qs/((V73*Mearth_to_Msun)*(O73*Rsun_to_AU)^5)*(H73)^(13/2)/1000000000</f>
        <v>648.44263702445369</v>
      </c>
    </row>
    <row r="74" spans="1:23">
      <c r="A74">
        <v>1122</v>
      </c>
      <c r="B74" t="s">
        <v>58</v>
      </c>
      <c r="C74" t="s">
        <v>16</v>
      </c>
      <c r="D74">
        <v>2</v>
      </c>
      <c r="E74" s="1">
        <f>IF(COUNTIF(B$2:B$420, B74) &gt; 1, 1, 0)</f>
        <v>1</v>
      </c>
      <c r="F74">
        <v>4.8229620000000004</v>
      </c>
      <c r="G74">
        <v>5.7000000000000002E-2</v>
      </c>
      <c r="H74">
        <f t="shared" si="1"/>
        <v>5.7000000000000002E-2</v>
      </c>
      <c r="K74">
        <v>0.20899999999999999</v>
      </c>
      <c r="L74">
        <v>0.94</v>
      </c>
      <c r="M74">
        <v>1.2</v>
      </c>
      <c r="N74">
        <v>4.3099999999999996</v>
      </c>
      <c r="O74">
        <f>IF(M74&lt;&gt;"", M74, IF(AND(L74&lt;&gt;"", N74&lt;&gt;""), SQRT(bigG_mks*(L74*Msun_to_kg)/10^(N74-2))/Rsun_to_m))</f>
        <v>1.2</v>
      </c>
      <c r="P74">
        <f>IF(L74&lt;&gt;"", L74, 10^(N74-2)*(O74*Rsun_to_m)^2/bigG_mks/Msun_to_kg)</f>
        <v>0.94</v>
      </c>
      <c r="S74">
        <v>2.34</v>
      </c>
      <c r="T74">
        <v>2.1000000000000001E-2</v>
      </c>
      <c r="U74">
        <f>IF(S74&lt;&gt;"", IF(S74&lt;Weiss_Rp_limit_1, 4*PI()/3*(S74*REarth)^3*(Weiss_dens_fac_1+Weiss_dens_fac_2*S74)/MEarth*1000, IF(S74&lt;Weiss_Rp_limit_2, Weiss_Mp_fac*(S74)^Weiss_Mp_exp, MJup_to_Mearth)))</f>
        <v>5.930933128772466</v>
      </c>
      <c r="V74">
        <f>IF(Q74&lt;&gt;"", Q74, IF(R74&lt;&gt;"", R74, IF(I74&lt;&gt;"", I74*MJup_to_Mearth, IF(J74&lt;&gt;"", J74*MJup_to_Mearth, U74))))</f>
        <v>5.930933128772466</v>
      </c>
      <c r="W74">
        <f>SQRT(P74/bigG)*Qs/((V74*Mearth_to_Msun)*(O74*Rsun_to_AU)^5)*(H74)^(13/2)/1000000000</f>
        <v>9132.0879669666465</v>
      </c>
    </row>
    <row r="75" spans="1:23">
      <c r="A75">
        <v>1131</v>
      </c>
      <c r="B75" t="s">
        <v>179</v>
      </c>
      <c r="C75" t="s">
        <v>14</v>
      </c>
      <c r="D75">
        <v>2</v>
      </c>
      <c r="E75" s="1">
        <f>IF(COUNTIF(B$2:B$420, B75) &gt; 1, 1, 0)</f>
        <v>1</v>
      </c>
      <c r="F75">
        <v>5.374943</v>
      </c>
      <c r="G75">
        <v>6.5000000000000002E-2</v>
      </c>
      <c r="H75">
        <f t="shared" si="1"/>
        <v>6.5000000000000002E-2</v>
      </c>
      <c r="K75">
        <v>0.19900000000000001</v>
      </c>
      <c r="M75">
        <v>1.8</v>
      </c>
      <c r="N75">
        <v>4.03</v>
      </c>
      <c r="O75">
        <f>IF(M75&lt;&gt;"", M75, IF(AND(L75&lt;&gt;"", N75&lt;&gt;""), SQRT(bigG_mks*(L75*Msun_to_kg)/10^(N75-2))/Rsun_to_m))</f>
        <v>1.8</v>
      </c>
      <c r="P75">
        <f>IF(L75&lt;&gt;"", L75, 10^(N75-2)*(O75*Rsun_to_m)^2/bigG_mks/Msun_to_kg)</f>
        <v>1.2588774357708639</v>
      </c>
      <c r="S75">
        <v>2.23</v>
      </c>
      <c r="T75">
        <v>2.1000000000000001E-2</v>
      </c>
      <c r="U75">
        <f>IF(S75&lt;&gt;"", IF(S75&lt;Weiss_Rp_limit_1, 4*PI()/3*(S75*REarth)^3*(Weiss_dens_fac_1+Weiss_dens_fac_2*S75)/MEarth*1000, IF(S75&lt;Weiss_Rp_limit_2, Weiss_Mp_fac*(S75)^Weiss_Mp_exp, MJup_to_Mearth)))</f>
        <v>5.6712109598544771</v>
      </c>
      <c r="V75">
        <f>IF(Q75&lt;&gt;"", Q75, IF(R75&lt;&gt;"", R75, IF(I75&lt;&gt;"", I75*MJup_to_Mearth, IF(J75&lt;&gt;"", J75*MJup_to_Mearth, U75))))</f>
        <v>5.6712109598544771</v>
      </c>
      <c r="W75">
        <f>SQRT(P75/bigG)*Qs/((V75*Mearth_to_Msun)*(O75*Rsun_to_AU)^5)*(H75)^(13/2)/1000000000</f>
        <v>3417.7403827687294</v>
      </c>
    </row>
    <row r="76" spans="1:23">
      <c r="A76">
        <v>1132</v>
      </c>
      <c r="B76" t="s">
        <v>179</v>
      </c>
      <c r="C76" t="s">
        <v>16</v>
      </c>
      <c r="D76">
        <v>2</v>
      </c>
      <c r="E76" s="1">
        <f>IF(COUNTIF(B$2:B$420, B76) &gt; 1, 1, 0)</f>
        <v>1</v>
      </c>
      <c r="F76">
        <v>8.5860040000000009</v>
      </c>
      <c r="G76">
        <v>8.8999999999999996E-2</v>
      </c>
      <c r="H76">
        <f t="shared" si="1"/>
        <v>8.8999999999999996E-2</v>
      </c>
      <c r="K76">
        <v>0.16500000000000001</v>
      </c>
      <c r="M76">
        <v>1.8</v>
      </c>
      <c r="N76">
        <v>4.03</v>
      </c>
      <c r="O76">
        <f>IF(M76&lt;&gt;"", M76, IF(AND(L76&lt;&gt;"", N76&lt;&gt;""), SQRT(bigG_mks*(L76*Msun_to_kg)/10^(N76-2))/Rsun_to_m))</f>
        <v>1.8</v>
      </c>
      <c r="P76">
        <f>IF(L76&lt;&gt;"", L76, 10^(N76-2)*(O76*Rsun_to_m)^2/bigG_mks/Msun_to_kg)</f>
        <v>1.2588774357708639</v>
      </c>
      <c r="S76">
        <v>1.85</v>
      </c>
      <c r="T76">
        <v>1.7000000000000001E-2</v>
      </c>
      <c r="U76">
        <f>IF(S76&lt;&gt;"", IF(S76&lt;Weiss_Rp_limit_1, 4*PI()/3*(S76*REarth)^3*(Weiss_dens_fac_1+Weiss_dens_fac_2*S76)/MEarth*1000, IF(S76&lt;Weiss_Rp_limit_2, Weiss_Mp_fac*(S76)^Weiss_Mp_exp, MJup_to_Mearth)))</f>
        <v>4.7667457433191656</v>
      </c>
      <c r="V76">
        <f>IF(Q76&lt;&gt;"", Q76, IF(R76&lt;&gt;"", R76, IF(I76&lt;&gt;"", I76*MJup_to_Mearth, IF(J76&lt;&gt;"", J76*MJup_to_Mearth, U76))))</f>
        <v>4.7667457433191656</v>
      </c>
      <c r="W76">
        <f>SQRT(P76/bigG)*Qs/((V76*Mearth_to_Msun)*(O76*Rsun_to_AU)^5)*(H76)^(13/2)/1000000000</f>
        <v>31353.866882010152</v>
      </c>
    </row>
    <row r="77" spans="1:23">
      <c r="A77">
        <v>1138</v>
      </c>
      <c r="B77" t="s">
        <v>130</v>
      </c>
      <c r="C77" t="s">
        <v>14</v>
      </c>
      <c r="D77">
        <v>4</v>
      </c>
      <c r="E77" s="1">
        <f>IF(COUNTIF(B$2:B$420, B77) &gt; 1, 1, 0)</f>
        <v>1</v>
      </c>
      <c r="F77">
        <v>4.1598069999999998</v>
      </c>
      <c r="G77">
        <v>4.5999999999999999E-2</v>
      </c>
      <c r="H77">
        <f t="shared" si="1"/>
        <v>4.5999999999999999E-2</v>
      </c>
      <c r="K77">
        <v>7.1999999999999995E-2</v>
      </c>
      <c r="M77">
        <v>0.67</v>
      </c>
      <c r="N77">
        <v>4.6500000000000004</v>
      </c>
      <c r="O77">
        <f>IF(M77&lt;&gt;"", M77, IF(AND(L77&lt;&gt;"", N77&lt;&gt;""), SQRT(bigG_mks*(L77*Msun_to_kg)/10^(N77-2))/Rsun_to_m))</f>
        <v>0.67</v>
      </c>
      <c r="P77">
        <f>IF(L77&lt;&gt;"", L77, 10^(N77-2)*(O77*Rsun_to_m)^2/bigG_mks/Msun_to_kg)</f>
        <v>0.72708978711409455</v>
      </c>
      <c r="S77">
        <v>0.81</v>
      </c>
      <c r="T77">
        <v>7.0000000000000001E-3</v>
      </c>
      <c r="U77">
        <f>IF(S77&lt;&gt;"", IF(S77&lt;Weiss_Rp_limit_1, 4*PI()/3*(S77*REarth)^3*(Weiss_dens_fac_1+Weiss_dens_fac_2*S77)/MEarth*1000, IF(S77&lt;Weiss_Rp_limit_2, Weiss_Mp_fac*(S77)^Weiss_Mp_exp, MJup_to_Mearth)))</f>
        <v>0.50340579950124309</v>
      </c>
      <c r="V77">
        <f>IF(Q77&lt;&gt;"", Q77, IF(R77&lt;&gt;"", R77, IF(I77&lt;&gt;"", I77*MJup_to_Mearth, IF(J77&lt;&gt;"", J77*MJup_to_Mearth, U77))))</f>
        <v>0.50340579950124309</v>
      </c>
      <c r="W77">
        <f>SQRT(P77/bigG)*Qs/((V77*Mearth_to_Msun)*(O77*Rsun_to_AU)^5)*(H77)^(13/2)/1000000000</f>
        <v>432789.34020546963</v>
      </c>
    </row>
    <row r="78" spans="1:23">
      <c r="A78">
        <v>1139</v>
      </c>
      <c r="B78" t="s">
        <v>130</v>
      </c>
      <c r="C78" t="s">
        <v>16</v>
      </c>
      <c r="D78">
        <v>4</v>
      </c>
      <c r="E78" s="1">
        <f>IF(COUNTIF(B$2:B$420, B78) &gt; 1, 1, 0)</f>
        <v>1</v>
      </c>
      <c r="F78">
        <v>9.0341989999999992</v>
      </c>
      <c r="G78">
        <v>7.5999999999999998E-2</v>
      </c>
      <c r="H78">
        <f t="shared" si="1"/>
        <v>7.5999999999999998E-2</v>
      </c>
      <c r="K78">
        <v>0.14000000000000001</v>
      </c>
      <c r="M78">
        <v>0.67</v>
      </c>
      <c r="N78">
        <v>4.6500000000000004</v>
      </c>
      <c r="O78">
        <f>IF(M78&lt;&gt;"", M78, IF(AND(L78&lt;&gt;"", N78&lt;&gt;""), SQRT(bigG_mks*(L78*Msun_to_kg)/10^(N78-2))/Rsun_to_m))</f>
        <v>0.67</v>
      </c>
      <c r="P78">
        <f>IF(L78&lt;&gt;"", L78, 10^(N78-2)*(O78*Rsun_to_m)^2/bigG_mks/Msun_to_kg)</f>
        <v>0.72708978711409455</v>
      </c>
      <c r="S78">
        <v>1.57</v>
      </c>
      <c r="T78">
        <v>1.4E-2</v>
      </c>
      <c r="U78">
        <f>IF(S78&lt;&gt;"", IF(S78&lt;Weiss_Rp_limit_1, 4*PI()/3*(S78*REarth)^3*(Weiss_dens_fac_1+Weiss_dens_fac_2*S78)/MEarth*1000, IF(S78&lt;Weiss_Rp_limit_2, Weiss_Mp_fac*(S78)^Weiss_Mp_exp, MJup_to_Mearth)))</f>
        <v>4.0920313920185913</v>
      </c>
      <c r="V78">
        <f>IF(Q78&lt;&gt;"", Q78, IF(R78&lt;&gt;"", R78, IF(I78&lt;&gt;"", I78*MJup_to_Mearth, IF(J78&lt;&gt;"", J78*MJup_to_Mearth, U78))))</f>
        <v>4.0920313920185913</v>
      </c>
      <c r="W78">
        <f>SQRT(P78/bigG)*Qs/((V78*Mearth_to_Msun)*(O78*Rsun_to_AU)^5)*(H78)^(13/2)/1000000000</f>
        <v>1391932.7622792744</v>
      </c>
    </row>
    <row r="79" spans="1:23">
      <c r="A79">
        <v>1142</v>
      </c>
      <c r="B79" t="s">
        <v>71</v>
      </c>
      <c r="C79" t="s">
        <v>14</v>
      </c>
      <c r="D79">
        <v>4</v>
      </c>
      <c r="E79" s="1">
        <f>IF(COUNTIF(B$2:B$420, B79) &gt; 1, 1, 0)</f>
        <v>1</v>
      </c>
      <c r="F79">
        <v>2.795906</v>
      </c>
      <c r="G79">
        <v>3.6999999999999998E-2</v>
      </c>
      <c r="H79">
        <f t="shared" si="1"/>
        <v>3.6999999999999998E-2</v>
      </c>
      <c r="K79">
        <v>0.153</v>
      </c>
      <c r="L79">
        <v>0.72</v>
      </c>
      <c r="M79">
        <v>0.82</v>
      </c>
      <c r="N79">
        <v>4.54</v>
      </c>
      <c r="O79">
        <f>IF(M79&lt;&gt;"", M79, IF(AND(L79&lt;&gt;"", N79&lt;&gt;""), SQRT(bigG_mks*(L79*Msun_to_kg)/10^(N79-2))/Rsun_to_m))</f>
        <v>0.82</v>
      </c>
      <c r="P79">
        <f>IF(L79&lt;&gt;"", L79, 10^(N79-2)*(O79*Rsun_to_m)^2/bigG_mks/Msun_to_kg)</f>
        <v>0.72</v>
      </c>
      <c r="S79">
        <v>1.71</v>
      </c>
      <c r="T79">
        <v>1.6E-2</v>
      </c>
      <c r="U79">
        <f>IF(S79&lt;&gt;"", IF(S79&lt;Weiss_Rp_limit_1, 4*PI()/3*(S79*REarth)^3*(Weiss_dens_fac_1+Weiss_dens_fac_2*S79)/MEarth*1000, IF(S79&lt;Weiss_Rp_limit_2, Weiss_Mp_fac*(S79)^Weiss_Mp_exp, MJup_to_Mearth)))</f>
        <v>4.4303563818533904</v>
      </c>
      <c r="V79">
        <f>IF(Q79&lt;&gt;"", Q79, IF(R79&lt;&gt;"", R79, IF(I79&lt;&gt;"", I79*MJup_to_Mearth, IF(J79&lt;&gt;"", J79*MJup_to_Mearth, U79))))</f>
        <v>4.4303563818533904</v>
      </c>
      <c r="W79">
        <f>SQRT(P79/bigG)*Qs/((V79*Mearth_to_Msun)*(O79*Rsun_to_AU)^5)*(H79)^(13/2)/1000000000</f>
        <v>4328.3102718641212</v>
      </c>
    </row>
    <row r="80" spans="1:23">
      <c r="A80">
        <v>1143</v>
      </c>
      <c r="B80" t="s">
        <v>71</v>
      </c>
      <c r="C80" t="s">
        <v>16</v>
      </c>
      <c r="D80">
        <v>4</v>
      </c>
      <c r="E80" s="1">
        <f>IF(COUNTIF(B$2:B$420, B80) &gt; 1, 1, 0)</f>
        <v>1</v>
      </c>
      <c r="F80">
        <v>5.6905859999999997</v>
      </c>
      <c r="G80">
        <v>5.8999999999999997E-2</v>
      </c>
      <c r="H80">
        <f t="shared" si="1"/>
        <v>5.8999999999999997E-2</v>
      </c>
      <c r="K80">
        <v>0.26100000000000001</v>
      </c>
      <c r="L80">
        <v>0.72</v>
      </c>
      <c r="M80">
        <v>0.82</v>
      </c>
      <c r="N80">
        <v>4.54</v>
      </c>
      <c r="O80">
        <f>IF(M80&lt;&gt;"", M80, IF(AND(L80&lt;&gt;"", N80&lt;&gt;""), SQRT(bigG_mks*(L80*Msun_to_kg)/10^(N80-2))/Rsun_to_m))</f>
        <v>0.82</v>
      </c>
      <c r="P80">
        <f>IF(L80&lt;&gt;"", L80, 10^(N80-2)*(O80*Rsun_to_m)^2/bigG_mks/Msun_to_kg)</f>
        <v>0.72</v>
      </c>
      <c r="S80">
        <v>2.93</v>
      </c>
      <c r="T80">
        <v>2.7E-2</v>
      </c>
      <c r="U80">
        <f>IF(S80&lt;&gt;"", IF(S80&lt;Weiss_Rp_limit_1, 4*PI()/3*(S80*REarth)^3*(Weiss_dens_fac_1+Weiss_dens_fac_2*S80)/MEarth*1000, IF(S80&lt;Weiss_Rp_limit_2, Weiss_Mp_fac*(S80)^Weiss_Mp_exp, MJup_to_Mearth)))</f>
        <v>7.3103667757975446</v>
      </c>
      <c r="V80">
        <f>IF(Q80&lt;&gt;"", Q80, IF(R80&lt;&gt;"", R80, IF(I80&lt;&gt;"", I80*MJup_to_Mearth, IF(J80&lt;&gt;"", J80*MJup_to_Mearth, U80))))</f>
        <v>7.3103667757975446</v>
      </c>
      <c r="W80">
        <f>SQRT(P80/bigG)*Qs/((V80*Mearth_to_Msun)*(O80*Rsun_to_AU)^5)*(H80)^(13/2)/1000000000</f>
        <v>54455.876201114253</v>
      </c>
    </row>
    <row r="81" spans="1:23">
      <c r="A81">
        <v>1149</v>
      </c>
      <c r="B81" t="s">
        <v>241</v>
      </c>
      <c r="C81" t="s">
        <v>14</v>
      </c>
      <c r="D81">
        <v>4</v>
      </c>
      <c r="E81" s="1">
        <f>IF(COUNTIF(B$2:B$420, B81) &gt; 1, 1, 0)</f>
        <v>1</v>
      </c>
      <c r="F81">
        <v>7.3841080000000003</v>
      </c>
      <c r="G81">
        <v>7.2999999999999995E-2</v>
      </c>
      <c r="H81">
        <f t="shared" si="1"/>
        <v>7.2999999999999995E-2</v>
      </c>
      <c r="K81">
        <v>0.151</v>
      </c>
      <c r="M81">
        <v>1.02</v>
      </c>
      <c r="N81">
        <v>4.4000000000000004</v>
      </c>
      <c r="O81">
        <f>IF(M81&lt;&gt;"", M81, IF(AND(L81&lt;&gt;"", N81&lt;&gt;""), SQRT(bigG_mks*(L81*Msun_to_kg)/10^(N81-2))/Rsun_to_m))</f>
        <v>1.02</v>
      </c>
      <c r="P81">
        <f>IF(L81&lt;&gt;"", L81, 10^(N81-2)*(O81*Rsun_to_m)^2/bigG_mks/Msun_to_kg)</f>
        <v>0.9476299595647143</v>
      </c>
      <c r="S81">
        <v>1.69</v>
      </c>
      <c r="T81">
        <v>1.4999999999999999E-2</v>
      </c>
      <c r="U81">
        <f>IF(S81&lt;&gt;"", IF(S81&lt;Weiss_Rp_limit_1, 4*PI()/3*(S81*REarth)^3*(Weiss_dens_fac_1+Weiss_dens_fac_2*S81)/MEarth*1000, IF(S81&lt;Weiss_Rp_limit_2, Weiss_Mp_fac*(S81)^Weiss_Mp_exp, MJup_to_Mearth)))</f>
        <v>4.3821467308783086</v>
      </c>
      <c r="V81">
        <f>IF(Q81&lt;&gt;"", Q81, IF(R81&lt;&gt;"", R81, IF(I81&lt;&gt;"", I81*MJup_to_Mearth, IF(J81&lt;&gt;"", J81*MJup_to_Mearth, U81))))</f>
        <v>4.3821467308783086</v>
      </c>
      <c r="W81">
        <f>SQRT(P81/bigG)*Qs/((V81*Mearth_to_Msun)*(O81*Rsun_to_AU)^5)*(H81)^(13/2)/1000000000</f>
        <v>139662.25927727699</v>
      </c>
    </row>
    <row r="82" spans="1:23">
      <c r="A82">
        <v>1150</v>
      </c>
      <c r="B82" t="s">
        <v>241</v>
      </c>
      <c r="C82" t="s">
        <v>16</v>
      </c>
      <c r="D82">
        <v>4</v>
      </c>
      <c r="E82" s="1">
        <f>IF(COUNTIF(B$2:B$420, B82) &gt; 1, 1, 0)</f>
        <v>1</v>
      </c>
      <c r="F82">
        <v>9.8481830000000006</v>
      </c>
      <c r="G82">
        <v>8.7999999999999995E-2</v>
      </c>
      <c r="H82">
        <f t="shared" si="1"/>
        <v>8.7999999999999995E-2</v>
      </c>
      <c r="K82">
        <v>0.17799999999999999</v>
      </c>
      <c r="M82">
        <v>1.02</v>
      </c>
      <c r="N82">
        <v>4.4000000000000004</v>
      </c>
      <c r="O82">
        <f>IF(M82&lt;&gt;"", M82, IF(AND(L82&lt;&gt;"", N82&lt;&gt;""), SQRT(bigG_mks*(L82*Msun_to_kg)/10^(N82-2))/Rsun_to_m))</f>
        <v>1.02</v>
      </c>
      <c r="P82">
        <f>IF(L82&lt;&gt;"", L82, 10^(N82-2)*(O82*Rsun_to_m)^2/bigG_mks/Msun_to_kg)</f>
        <v>0.9476299595647143</v>
      </c>
      <c r="S82">
        <v>2</v>
      </c>
      <c r="T82">
        <v>1.7999999999999999E-2</v>
      </c>
      <c r="U82">
        <f>IF(S82&lt;&gt;"", IF(S82&lt;Weiss_Rp_limit_1, 4*PI()/3*(S82*REarth)^3*(Weiss_dens_fac_1+Weiss_dens_fac_2*S82)/MEarth*1000, IF(S82&lt;Weiss_Rp_limit_2, Weiss_Mp_fac*(S82)^Weiss_Mp_exp, MJup_to_Mearth)))</f>
        <v>5.1251924294763826</v>
      </c>
      <c r="V82">
        <f>IF(Q82&lt;&gt;"", Q82, IF(R82&lt;&gt;"", R82, IF(I82&lt;&gt;"", I82*MJup_to_Mearth, IF(J82&lt;&gt;"", J82*MJup_to_Mearth, U82))))</f>
        <v>5.1251924294763826</v>
      </c>
      <c r="W82">
        <f>SQRT(P82/bigG)*Qs/((V82*Mearth_to_Msun)*(O82*Rsun_to_AU)^5)*(H82)^(13/2)/1000000000</f>
        <v>402341.26841948205</v>
      </c>
    </row>
    <row r="83" spans="1:23">
      <c r="A83">
        <v>1153</v>
      </c>
      <c r="B83" t="s">
        <v>81</v>
      </c>
      <c r="C83" t="s">
        <v>14</v>
      </c>
      <c r="D83">
        <v>4</v>
      </c>
      <c r="E83" s="1">
        <f>IF(COUNTIF(B$2:B$420, B83) &gt; 1, 1, 0)</f>
        <v>1</v>
      </c>
      <c r="F83">
        <v>3.132924</v>
      </c>
      <c r="G83">
        <v>3.7999999999999999E-2</v>
      </c>
      <c r="H83">
        <f t="shared" si="1"/>
        <v>3.7999999999999999E-2</v>
      </c>
      <c r="K83">
        <v>0.124</v>
      </c>
      <c r="L83">
        <v>0.74</v>
      </c>
      <c r="M83">
        <v>0.68</v>
      </c>
      <c r="N83">
        <v>4.6399999999999997</v>
      </c>
      <c r="O83">
        <f>IF(M83&lt;&gt;"", M83, IF(AND(L83&lt;&gt;"", N83&lt;&gt;""), SQRT(bigG_mks*(L83*Msun_to_kg)/10^(N83-2))/Rsun_to_m))</f>
        <v>0.68</v>
      </c>
      <c r="P83">
        <f>IF(L83&lt;&gt;"", L83, 10^(N83-2)*(O83*Rsun_to_m)^2/bigG_mks/Msun_to_kg)</f>
        <v>0.74</v>
      </c>
      <c r="S83">
        <v>1.39</v>
      </c>
      <c r="T83">
        <v>1.2999999999999999E-2</v>
      </c>
      <c r="U83">
        <f>IF(S83&lt;&gt;"", IF(S83&lt;Weiss_Rp_limit_1, 4*PI()/3*(S83*REarth)^3*(Weiss_dens_fac_1+Weiss_dens_fac_2*S83)/MEarth*1000, IF(S83&lt;Weiss_Rp_limit_2, Weiss_Mp_fac*(S83)^Weiss_Mp_exp, MJup_to_Mearth)))</f>
        <v>3.5103272732386466</v>
      </c>
      <c r="V83">
        <f>IF(Q83&lt;&gt;"", Q83, IF(R83&lt;&gt;"", R83, IF(I83&lt;&gt;"", I83*MJup_to_Mearth, IF(J83&lt;&gt;"", J83*MJup_to_Mearth, U83))))</f>
        <v>3.5103272732386466</v>
      </c>
      <c r="W83">
        <f>SQRT(P83/bigG)*Qs/((V83*Mearth_to_Msun)*(O83*Rsun_to_AU)^5)*(H83)^(13/2)/1000000000</f>
        <v>16794.455241746633</v>
      </c>
    </row>
    <row r="84" spans="1:23">
      <c r="A84">
        <v>1154</v>
      </c>
      <c r="B84" t="s">
        <v>81</v>
      </c>
      <c r="C84" t="s">
        <v>16</v>
      </c>
      <c r="D84">
        <v>4</v>
      </c>
      <c r="E84" s="1">
        <f>IF(COUNTIF(B$2:B$420, B84) &gt; 1, 1, 0)</f>
        <v>1</v>
      </c>
      <c r="F84">
        <v>5.9250030000000002</v>
      </c>
      <c r="G84">
        <v>5.8000000000000003E-2</v>
      </c>
      <c r="H84">
        <f t="shared" si="1"/>
        <v>5.8000000000000003E-2</v>
      </c>
      <c r="K84">
        <v>0.27800000000000002</v>
      </c>
      <c r="L84">
        <v>0.74</v>
      </c>
      <c r="M84">
        <v>0.68</v>
      </c>
      <c r="N84">
        <v>4.6399999999999997</v>
      </c>
      <c r="O84">
        <f>IF(M84&lt;&gt;"", M84, IF(AND(L84&lt;&gt;"", N84&lt;&gt;""), SQRT(bigG_mks*(L84*Msun_to_kg)/10^(N84-2))/Rsun_to_m))</f>
        <v>0.68</v>
      </c>
      <c r="P84">
        <f>IF(L84&lt;&gt;"", L84, 10^(N84-2)*(O84*Rsun_to_m)^2/bigG_mks/Msun_to_kg)</f>
        <v>0.74</v>
      </c>
      <c r="S84">
        <v>3.12</v>
      </c>
      <c r="T84">
        <v>2.9000000000000001E-2</v>
      </c>
      <c r="U84">
        <f>IF(S84&lt;&gt;"", IF(S84&lt;Weiss_Rp_limit_1, 4*PI()/3*(S84*REarth)^3*(Weiss_dens_fac_1+Weiss_dens_fac_2*S84)/MEarth*1000, IF(S84&lt;Weiss_Rp_limit_2, Weiss_Mp_fac*(S84)^Weiss_Mp_exp, MJup_to_Mearth)))</f>
        <v>7.7502560792841448</v>
      </c>
      <c r="V84">
        <f>IF(Q84&lt;&gt;"", Q84, IF(R84&lt;&gt;"", R84, IF(I84&lt;&gt;"", I84*MJup_to_Mearth, IF(J84&lt;&gt;"", J84*MJup_to_Mearth, U84))))</f>
        <v>7.7502560792841448</v>
      </c>
      <c r="W84">
        <f>SQRT(P84/bigG)*Qs/((V84*Mearth_to_Msun)*(O84*Rsun_to_AU)^5)*(H84)^(13/2)/1000000000</f>
        <v>118819.04495996208</v>
      </c>
    </row>
    <row r="85" spans="1:23">
      <c r="A85">
        <v>1159</v>
      </c>
      <c r="B85" t="s">
        <v>121</v>
      </c>
      <c r="C85" t="s">
        <v>14</v>
      </c>
      <c r="D85">
        <v>3</v>
      </c>
      <c r="E85" s="1">
        <f>IF(COUNTIF(B$2:B$420, B85) &gt; 1, 1, 0)</f>
        <v>1</v>
      </c>
      <c r="F85">
        <v>3.9409969999999999</v>
      </c>
      <c r="G85">
        <v>4.7E-2</v>
      </c>
      <c r="H85">
        <f t="shared" si="1"/>
        <v>4.7E-2</v>
      </c>
      <c r="K85">
        <v>0.13800000000000001</v>
      </c>
      <c r="L85">
        <v>0.86</v>
      </c>
      <c r="M85">
        <v>0.8</v>
      </c>
      <c r="N85">
        <v>4.59</v>
      </c>
      <c r="O85">
        <f>IF(M85&lt;&gt;"", M85, IF(AND(L85&lt;&gt;"", N85&lt;&gt;""), SQRT(bigG_mks*(L85*Msun_to_kg)/10^(N85-2))/Rsun_to_m))</f>
        <v>0.8</v>
      </c>
      <c r="P85">
        <f>IF(L85&lt;&gt;"", L85, 10^(N85-2)*(O85*Rsun_to_m)^2/bigG_mks/Msun_to_kg)</f>
        <v>0.86</v>
      </c>
      <c r="S85">
        <v>1.55</v>
      </c>
      <c r="T85">
        <v>1.4E-2</v>
      </c>
      <c r="U85">
        <f>IF(S85&lt;&gt;"", IF(S85&lt;Weiss_Rp_limit_1, 4*PI()/3*(S85*REarth)^3*(Weiss_dens_fac_1+Weiss_dens_fac_2*S85)/MEarth*1000, IF(S85&lt;Weiss_Rp_limit_2, Weiss_Mp_fac*(S85)^Weiss_Mp_exp, MJup_to_Mearth)))</f>
        <v>4.0435308351449315</v>
      </c>
      <c r="V85">
        <f>IF(Q85&lt;&gt;"", Q85, IF(R85&lt;&gt;"", R85, IF(I85&lt;&gt;"", I85*MJup_to_Mearth, IF(J85&lt;&gt;"", J85*MJup_to_Mearth, U85))))</f>
        <v>4.0435308351449315</v>
      </c>
      <c r="W85">
        <f>SQRT(P85/bigG)*Qs/((V85*Mearth_to_Msun)*(O85*Rsun_to_AU)^5)*(H85)^(13/2)/1000000000</f>
        <v>27766.648540969272</v>
      </c>
    </row>
    <row r="86" spans="1:23">
      <c r="A86">
        <v>1160</v>
      </c>
      <c r="B86" t="s">
        <v>121</v>
      </c>
      <c r="C86" t="s">
        <v>16</v>
      </c>
      <c r="D86">
        <v>3</v>
      </c>
      <c r="E86" s="1">
        <f>IF(COUNTIF(B$2:B$420, B86) &gt; 1, 1, 0)</f>
        <v>1</v>
      </c>
      <c r="F86">
        <v>5.3495549999999996</v>
      </c>
      <c r="G86">
        <v>5.8000000000000003E-2</v>
      </c>
      <c r="H86">
        <f t="shared" si="1"/>
        <v>5.8000000000000003E-2</v>
      </c>
      <c r="K86">
        <v>0.20300000000000001</v>
      </c>
      <c r="L86">
        <v>0.86</v>
      </c>
      <c r="M86">
        <v>0.8</v>
      </c>
      <c r="N86">
        <v>4.59</v>
      </c>
      <c r="O86">
        <f>IF(M86&lt;&gt;"", M86, IF(AND(L86&lt;&gt;"", N86&lt;&gt;""), SQRT(bigG_mks*(L86*Msun_to_kg)/10^(N86-2))/Rsun_to_m))</f>
        <v>0.8</v>
      </c>
      <c r="P86">
        <f>IF(L86&lt;&gt;"", L86, 10^(N86-2)*(O86*Rsun_to_m)^2/bigG_mks/Msun_to_kg)</f>
        <v>0.86</v>
      </c>
      <c r="S86">
        <v>2.27</v>
      </c>
      <c r="T86">
        <v>2.1000000000000001E-2</v>
      </c>
      <c r="U86">
        <f>IF(S86&lt;&gt;"", IF(S86&lt;Weiss_Rp_limit_1, 4*PI()/3*(S86*REarth)^3*(Weiss_dens_fac_1+Weiss_dens_fac_2*S86)/MEarth*1000, IF(S86&lt;Weiss_Rp_limit_2, Weiss_Mp_fac*(S86)^Weiss_Mp_exp, MJup_to_Mearth)))</f>
        <v>5.765756897224227</v>
      </c>
      <c r="V86">
        <f>IF(Q86&lt;&gt;"", Q86, IF(R86&lt;&gt;"", R86, IF(I86&lt;&gt;"", I86*MJup_to_Mearth, IF(J86&lt;&gt;"", J86*MJup_to_Mearth, U86))))</f>
        <v>5.765756897224227</v>
      </c>
      <c r="W86">
        <f>SQRT(P86/bigG)*Qs/((V86*Mearth_to_Msun)*(O86*Rsun_to_AU)^5)*(H86)^(13/2)/1000000000</f>
        <v>76396.555313150369</v>
      </c>
    </row>
    <row r="87" spans="1:23">
      <c r="A87">
        <v>1161</v>
      </c>
      <c r="B87" t="s">
        <v>121</v>
      </c>
      <c r="C87" t="s">
        <v>23</v>
      </c>
      <c r="D87">
        <v>3</v>
      </c>
      <c r="E87" s="1">
        <f>IF(COUNTIF(B$2:B$420, B87) &gt; 1, 1, 0)</f>
        <v>1</v>
      </c>
      <c r="F87">
        <v>8.1090440000000008</v>
      </c>
      <c r="G87">
        <v>7.5999999999999998E-2</v>
      </c>
      <c r="H87">
        <f t="shared" si="1"/>
        <v>7.5999999999999998E-2</v>
      </c>
      <c r="K87">
        <v>0.109</v>
      </c>
      <c r="L87">
        <v>0.86</v>
      </c>
      <c r="M87">
        <v>0.8</v>
      </c>
      <c r="N87">
        <v>4.59</v>
      </c>
      <c r="O87">
        <f>IF(M87&lt;&gt;"", M87, IF(AND(L87&lt;&gt;"", N87&lt;&gt;""), SQRT(bigG_mks*(L87*Msun_to_kg)/10^(N87-2))/Rsun_to_m))</f>
        <v>0.8</v>
      </c>
      <c r="P87">
        <f>IF(L87&lt;&gt;"", L87, 10^(N87-2)*(O87*Rsun_to_m)^2/bigG_mks/Msun_to_kg)</f>
        <v>0.86</v>
      </c>
      <c r="S87">
        <v>1.22</v>
      </c>
      <c r="T87">
        <v>1.0999999999999999E-2</v>
      </c>
      <c r="U87">
        <f>IF(S87&lt;&gt;"", IF(S87&lt;Weiss_Rp_limit_1, 4*PI()/3*(S87*REarth)^3*(Weiss_dens_fac_1+Weiss_dens_fac_2*S87)/MEarth*1000, IF(S87&lt;Weiss_Rp_limit_2, Weiss_Mp_fac*(S87)^Weiss_Mp_exp, MJup_to_Mearth)))</f>
        <v>2.1819481316023603</v>
      </c>
      <c r="V87">
        <f>IF(Q87&lt;&gt;"", Q87, IF(R87&lt;&gt;"", R87, IF(I87&lt;&gt;"", I87*MJup_to_Mearth, IF(J87&lt;&gt;"", J87*MJup_to_Mearth, U87))))</f>
        <v>2.1819481316023603</v>
      </c>
      <c r="W87">
        <f>SQRT(P87/bigG)*Qs/((V87*Mearth_to_Msun)*(O87*Rsun_to_AU)^5)*(H87)^(13/2)/1000000000</f>
        <v>1169747.358711856</v>
      </c>
    </row>
    <row r="88" spans="1:23">
      <c r="A88">
        <v>1164</v>
      </c>
      <c r="B88" t="s">
        <v>62</v>
      </c>
      <c r="C88" t="s">
        <v>14</v>
      </c>
      <c r="D88">
        <v>3</v>
      </c>
      <c r="E88" s="1">
        <f>IF(COUNTIF(B$2:B$420, B88) &gt; 1, 1, 0)</f>
        <v>1</v>
      </c>
      <c r="F88">
        <v>2.5665460000000002</v>
      </c>
      <c r="G88">
        <v>3.7999999999999999E-2</v>
      </c>
      <c r="H88">
        <f t="shared" si="1"/>
        <v>3.7999999999999999E-2</v>
      </c>
      <c r="K88">
        <v>0.13600000000000001</v>
      </c>
      <c r="M88">
        <v>1.01</v>
      </c>
      <c r="N88">
        <v>4.47</v>
      </c>
      <c r="O88">
        <f>IF(M88&lt;&gt;"", M88, IF(AND(L88&lt;&gt;"", N88&lt;&gt;""), SQRT(bigG_mks*(L88*Msun_to_kg)/10^(N88-2))/Rsun_to_m))</f>
        <v>1.01</v>
      </c>
      <c r="P88">
        <f>IF(L88&lt;&gt;"", L88, 10^(N88-2)*(O88*Rsun_to_m)^2/bigG_mks/Msun_to_kg)</f>
        <v>1.0916443884485543</v>
      </c>
      <c r="S88">
        <v>1.53</v>
      </c>
      <c r="T88">
        <v>1.4E-2</v>
      </c>
      <c r="U88">
        <f>IF(S88&lt;&gt;"", IF(S88&lt;Weiss_Rp_limit_1, 4*PI()/3*(S88*REarth)^3*(Weiss_dens_fac_1+Weiss_dens_fac_2*S88)/MEarth*1000, IF(S88&lt;Weiss_Rp_limit_2, Weiss_Mp_fac*(S88)^Weiss_Mp_exp, MJup_to_Mearth)))</f>
        <v>3.9949864502675694</v>
      </c>
      <c r="V88">
        <f>IF(Q88&lt;&gt;"", Q88, IF(R88&lt;&gt;"", R88, IF(I88&lt;&gt;"", I88*MJup_to_Mearth, IF(J88&lt;&gt;"", J88*MJup_to_Mearth, U88))))</f>
        <v>3.9949864502675694</v>
      </c>
      <c r="W88">
        <f>SQRT(P88/bigG)*Qs/((V88*Mearth_to_Msun)*(O88*Rsun_to_AU)^5)*(H88)^(13/2)/1000000000</f>
        <v>2479.4802138898144</v>
      </c>
    </row>
    <row r="89" spans="1:23">
      <c r="A89">
        <v>1165</v>
      </c>
      <c r="B89" t="s">
        <v>62</v>
      </c>
      <c r="C89" t="s">
        <v>16</v>
      </c>
      <c r="D89">
        <v>3</v>
      </c>
      <c r="E89" s="1">
        <f>IF(COUNTIF(B$2:B$420, B89) &gt; 1, 1, 0)</f>
        <v>1</v>
      </c>
      <c r="F89">
        <v>4.1344440000000002</v>
      </c>
      <c r="G89">
        <v>5.1999999999999998E-2</v>
      </c>
      <c r="H89">
        <f t="shared" si="1"/>
        <v>5.1999999999999998E-2</v>
      </c>
      <c r="K89">
        <v>0.24099999999999999</v>
      </c>
      <c r="M89">
        <v>1.01</v>
      </c>
      <c r="N89">
        <v>4.47</v>
      </c>
      <c r="O89">
        <f>IF(M89&lt;&gt;"", M89, IF(AND(L89&lt;&gt;"", N89&lt;&gt;""), SQRT(bigG_mks*(L89*Msun_to_kg)/10^(N89-2))/Rsun_to_m))</f>
        <v>1.01</v>
      </c>
      <c r="P89">
        <f>IF(L89&lt;&gt;"", L89, 10^(N89-2)*(O89*Rsun_to_m)^2/bigG_mks/Msun_to_kg)</f>
        <v>1.0916443884485543</v>
      </c>
      <c r="S89">
        <v>2.7</v>
      </c>
      <c r="T89">
        <v>2.5000000000000001E-2</v>
      </c>
      <c r="U89">
        <f>IF(S89&lt;&gt;"", IF(S89&lt;Weiss_Rp_limit_1, 4*PI()/3*(S89*REarth)^3*(Weiss_dens_fac_1+Weiss_dens_fac_2*S89)/MEarth*1000, IF(S89&lt;Weiss_Rp_limit_2, Weiss_Mp_fac*(S89)^Weiss_Mp_exp, MJup_to_Mearth)))</f>
        <v>6.7751759879753291</v>
      </c>
      <c r="V89">
        <f>IF(Q89&lt;&gt;"", Q89, IF(R89&lt;&gt;"", R89, IF(I89&lt;&gt;"", I89*MJup_to_Mearth, IF(J89&lt;&gt;"", J89*MJup_to_Mearth, U89))))</f>
        <v>6.7751759879753291</v>
      </c>
      <c r="W89">
        <f>SQRT(P89/bigG)*Qs/((V89*Mearth_to_Msun)*(O89*Rsun_to_AU)^5)*(H89)^(13/2)/1000000000</f>
        <v>11230.102820891068</v>
      </c>
    </row>
    <row r="90" spans="1:23">
      <c r="A90">
        <v>1178</v>
      </c>
      <c r="B90" t="s">
        <v>67</v>
      </c>
      <c r="C90" t="s">
        <v>14</v>
      </c>
      <c r="D90">
        <v>2</v>
      </c>
      <c r="E90" s="1">
        <f>IF(COUNTIF(B$2:B$420, B90) &gt; 1, 1, 0)</f>
        <v>1</v>
      </c>
      <c r="F90">
        <v>2.711506</v>
      </c>
      <c r="G90">
        <v>0.04</v>
      </c>
      <c r="H90">
        <f t="shared" si="1"/>
        <v>0.04</v>
      </c>
      <c r="K90">
        <v>0.33</v>
      </c>
      <c r="M90">
        <v>1.1100000000000001</v>
      </c>
      <c r="N90">
        <v>4.42</v>
      </c>
      <c r="O90">
        <f>IF(M90&lt;&gt;"", M90, IF(AND(L90&lt;&gt;"", N90&lt;&gt;""), SQRT(bigG_mks*(L90*Msun_to_kg)/10^(N90-2))/Rsun_to_m))</f>
        <v>1.1100000000000001</v>
      </c>
      <c r="P90">
        <f>IF(L90&lt;&gt;"", L90, 10^(N90-2)*(O90*Rsun_to_m)^2/bigG_mks/Msun_to_kg)</f>
        <v>1.1751258955145665</v>
      </c>
      <c r="S90">
        <v>3.7</v>
      </c>
      <c r="T90">
        <v>3.4000000000000002E-2</v>
      </c>
      <c r="U90">
        <f>IF(S90&lt;&gt;"", IF(S90&lt;Weiss_Rp_limit_1, 4*PI()/3*(S90*REarth)^3*(Weiss_dens_fac_1+Weiss_dens_fac_2*S90)/MEarth*1000, IF(S90&lt;Weiss_Rp_limit_2, Weiss_Mp_fac*(S90)^Weiss_Mp_exp, MJup_to_Mearth)))</f>
        <v>9.0819662442000624</v>
      </c>
      <c r="V90">
        <f>IF(Q90&lt;&gt;"", Q90, IF(R90&lt;&gt;"", R90, IF(I90&lt;&gt;"", I90*MJup_to_Mearth, IF(J90&lt;&gt;"", J90*MJup_to_Mearth, U90))))</f>
        <v>9.0819662442000624</v>
      </c>
      <c r="W90">
        <f>SQRT(P90/bigG)*Qs/((V90*Mearth_to_Msun)*(O90*Rsun_to_AU)^5)*(H90)^(13/2)/1000000000</f>
        <v>985.11338476081119</v>
      </c>
    </row>
    <row r="91" spans="1:23">
      <c r="A91">
        <v>1179</v>
      </c>
      <c r="B91" t="s">
        <v>67</v>
      </c>
      <c r="C91" t="s">
        <v>16</v>
      </c>
      <c r="D91">
        <v>2</v>
      </c>
      <c r="E91" s="1">
        <f>IF(COUNTIF(B$2:B$420, B91) &gt; 1, 1, 0)</f>
        <v>1</v>
      </c>
      <c r="F91">
        <v>7.2120499999999996</v>
      </c>
      <c r="G91">
        <v>7.6999999999999999E-2</v>
      </c>
      <c r="H91">
        <f t="shared" si="1"/>
        <v>7.6999999999999999E-2</v>
      </c>
      <c r="K91">
        <v>0.313</v>
      </c>
      <c r="M91">
        <v>1.1100000000000001</v>
      </c>
      <c r="N91">
        <v>4.42</v>
      </c>
      <c r="O91">
        <f>IF(M91&lt;&gt;"", M91, IF(AND(L91&lt;&gt;"", N91&lt;&gt;""), SQRT(bigG_mks*(L91*Msun_to_kg)/10^(N91-2))/Rsun_to_m))</f>
        <v>1.1100000000000001</v>
      </c>
      <c r="P91">
        <f>IF(L91&lt;&gt;"", L91, 10^(N91-2)*(O91*Rsun_to_m)^2/bigG_mks/Msun_to_kg)</f>
        <v>1.1751258955145665</v>
      </c>
      <c r="S91">
        <v>3.51</v>
      </c>
      <c r="T91">
        <v>3.2000000000000001E-2</v>
      </c>
      <c r="U91">
        <f>IF(S91&lt;&gt;"", IF(S91&lt;Weiss_Rp_limit_1, 4*PI()/3*(S91*REarth)^3*(Weiss_dens_fac_1+Weiss_dens_fac_2*S91)/MEarth*1000, IF(S91&lt;Weiss_Rp_limit_2, Weiss_Mp_fac*(S91)^Weiss_Mp_exp, MJup_to_Mearth)))</f>
        <v>8.6474467889735251</v>
      </c>
      <c r="V91">
        <f>IF(Q91&lt;&gt;"", Q91, IF(R91&lt;&gt;"", R91, IF(I91&lt;&gt;"", I91*MJup_to_Mearth, IF(J91&lt;&gt;"", J91*MJup_to_Mearth, U91))))</f>
        <v>8.6474467889735251</v>
      </c>
      <c r="W91">
        <f>SQRT(P91/bigG)*Qs/((V91*Mearth_to_Msun)*(O91*Rsun_to_AU)^5)*(H91)^(13/2)/1000000000</f>
        <v>73042.894518567206</v>
      </c>
    </row>
    <row r="92" spans="1:23">
      <c r="A92">
        <v>1180</v>
      </c>
      <c r="B92" t="s">
        <v>98</v>
      </c>
      <c r="C92" t="s">
        <v>14</v>
      </c>
      <c r="D92">
        <v>4</v>
      </c>
      <c r="E92" s="1">
        <f>IF(COUNTIF(B$2:B$420, B92) &gt; 1, 1, 0)</f>
        <v>1</v>
      </c>
      <c r="F92">
        <v>3.3402219999999998</v>
      </c>
      <c r="G92">
        <v>3.6999999999999998E-2</v>
      </c>
      <c r="H92">
        <f t="shared" si="1"/>
        <v>3.6999999999999998E-2</v>
      </c>
      <c r="K92">
        <v>0.19900000000000001</v>
      </c>
      <c r="L92">
        <v>0.59</v>
      </c>
      <c r="M92">
        <v>0.55000000000000004</v>
      </c>
      <c r="N92">
        <v>4.7300000000000004</v>
      </c>
      <c r="O92">
        <f>IF(M92&lt;&gt;"", M92, IF(AND(L92&lt;&gt;"", N92&lt;&gt;""), SQRT(bigG_mks*(L92*Msun_to_kg)/10^(N92-2))/Rsun_to_m))</f>
        <v>0.55000000000000004</v>
      </c>
      <c r="P92">
        <f>IF(L92&lt;&gt;"", L92, 10^(N92-2)*(O92*Rsun_to_m)^2/bigG_mks/Msun_to_kg)</f>
        <v>0.59</v>
      </c>
      <c r="S92">
        <v>2.23</v>
      </c>
      <c r="T92">
        <v>2.1000000000000001E-2</v>
      </c>
      <c r="U92">
        <f>IF(S92&lt;&gt;"", IF(S92&lt;Weiss_Rp_limit_1, 4*PI()/3*(S92*REarth)^3*(Weiss_dens_fac_1+Weiss_dens_fac_2*S92)/MEarth*1000, IF(S92&lt;Weiss_Rp_limit_2, Weiss_Mp_fac*(S92)^Weiss_Mp_exp, MJup_to_Mearth)))</f>
        <v>5.6712109598544771</v>
      </c>
      <c r="V92">
        <f>IF(Q92&lt;&gt;"", Q92, IF(R92&lt;&gt;"", R92, IF(I92&lt;&gt;"", I92*MJup_to_Mearth, IF(J92&lt;&gt;"", J92*MJup_to_Mearth, U92))))</f>
        <v>5.6712109598544771</v>
      </c>
      <c r="W92">
        <f>SQRT(P92/bigG)*Qs/((V92*Mearth_to_Msun)*(O92*Rsun_to_AU)^5)*(H92)^(13/2)/1000000000</f>
        <v>22547.418063497902</v>
      </c>
    </row>
    <row r="93" spans="1:23">
      <c r="A93">
        <v>1181</v>
      </c>
      <c r="B93" t="s">
        <v>98</v>
      </c>
      <c r="C93" t="s">
        <v>16</v>
      </c>
      <c r="D93">
        <v>4</v>
      </c>
      <c r="E93" s="1">
        <f>IF(COUNTIF(B$2:B$420, B93) &gt; 1, 1, 0)</f>
        <v>1</v>
      </c>
      <c r="F93">
        <v>7.8249040000000001</v>
      </c>
      <c r="G93">
        <v>6.5000000000000002E-2</v>
      </c>
      <c r="H93">
        <f t="shared" si="1"/>
        <v>6.5000000000000002E-2</v>
      </c>
      <c r="K93">
        <v>0.114</v>
      </c>
      <c r="L93">
        <v>0.59</v>
      </c>
      <c r="M93">
        <v>0.55000000000000004</v>
      </c>
      <c r="N93">
        <v>4.7300000000000004</v>
      </c>
      <c r="O93">
        <f>IF(M93&lt;&gt;"", M93, IF(AND(L93&lt;&gt;"", N93&lt;&gt;""), SQRT(bigG_mks*(L93*Msun_to_kg)/10^(N93-2))/Rsun_to_m))</f>
        <v>0.55000000000000004</v>
      </c>
      <c r="P93">
        <f>IF(L93&lt;&gt;"", L93, 10^(N93-2)*(O93*Rsun_to_m)^2/bigG_mks/Msun_to_kg)</f>
        <v>0.59</v>
      </c>
      <c r="S93">
        <v>1.28</v>
      </c>
      <c r="T93">
        <v>1.2E-2</v>
      </c>
      <c r="U93">
        <f>IF(S93&lt;&gt;"", IF(S93&lt;Weiss_Rp_limit_1, 4*PI()/3*(S93*REarth)^3*(Weiss_dens_fac_1+Weiss_dens_fac_2*S93)/MEarth*1000, IF(S93&lt;Weiss_Rp_limit_2, Weiss_Mp_fac*(S93)^Weiss_Mp_exp, MJup_to_Mearth)))</f>
        <v>2.5980322369265898</v>
      </c>
      <c r="V93">
        <f>IF(Q93&lt;&gt;"", Q93, IF(R93&lt;&gt;"", R93, IF(I93&lt;&gt;"", I93*MJup_to_Mearth, IF(J93&lt;&gt;"", J93*MJup_to_Mearth, U93))))</f>
        <v>2.5980322369265898</v>
      </c>
      <c r="W93">
        <f>SQRT(P93/bigG)*Qs/((V93*Mearth_to_Msun)*(O93*Rsun_to_AU)^5)*(H93)^(13/2)/1000000000</f>
        <v>1917580.9040263656</v>
      </c>
    </row>
    <row r="94" spans="1:23">
      <c r="A94">
        <v>1186</v>
      </c>
      <c r="B94" t="s">
        <v>157</v>
      </c>
      <c r="C94" t="s">
        <v>14</v>
      </c>
      <c r="D94">
        <v>2</v>
      </c>
      <c r="E94" s="1">
        <f>IF(COUNTIF(B$2:B$420, B94) &gt; 1, 1, 0)</f>
        <v>1</v>
      </c>
      <c r="F94">
        <v>4.7151059999999996</v>
      </c>
      <c r="G94">
        <v>0.05</v>
      </c>
      <c r="H94">
        <f t="shared" si="1"/>
        <v>0.05</v>
      </c>
      <c r="K94">
        <v>0.126</v>
      </c>
      <c r="L94">
        <v>0.7</v>
      </c>
      <c r="M94">
        <v>0.72</v>
      </c>
      <c r="N94">
        <v>4.58</v>
      </c>
      <c r="O94">
        <f>IF(M94&lt;&gt;"", M94, IF(AND(L94&lt;&gt;"", N94&lt;&gt;""), SQRT(bigG_mks*(L94*Msun_to_kg)/10^(N94-2))/Rsun_to_m))</f>
        <v>0.72</v>
      </c>
      <c r="P94">
        <f>IF(L94&lt;&gt;"", L94, 10^(N94-2)*(O94*Rsun_to_m)^2/bigG_mks/Msun_to_kg)</f>
        <v>0.7</v>
      </c>
      <c r="S94">
        <v>1.41</v>
      </c>
      <c r="T94">
        <v>1.2999999999999999E-2</v>
      </c>
      <c r="U94">
        <f>IF(S94&lt;&gt;"", IF(S94&lt;Weiss_Rp_limit_1, 4*PI()/3*(S94*REarth)^3*(Weiss_dens_fac_1+Weiss_dens_fac_2*S94)/MEarth*1000, IF(S94&lt;Weiss_Rp_limit_2, Weiss_Mp_fac*(S94)^Weiss_Mp_exp, MJup_to_Mearth)))</f>
        <v>3.6988256446530943</v>
      </c>
      <c r="V94">
        <f>IF(Q94&lt;&gt;"", Q94, IF(R94&lt;&gt;"", R94, IF(I94&lt;&gt;"", I94*MJup_to_Mearth, IF(J94&lt;&gt;"", J94*MJup_to_Mearth, U94))))</f>
        <v>3.6988256446530943</v>
      </c>
      <c r="W94">
        <f>SQRT(P94/bigG)*Qs/((V94*Mearth_to_Msun)*(O94*Rsun_to_AU)^5)*(H94)^(13/2)/1000000000</f>
        <v>69338.838305571204</v>
      </c>
    </row>
    <row r="95" spans="1:23">
      <c r="A95">
        <v>1187</v>
      </c>
      <c r="B95" t="s">
        <v>157</v>
      </c>
      <c r="C95" t="s">
        <v>16</v>
      </c>
      <c r="D95">
        <v>2</v>
      </c>
      <c r="E95" s="1">
        <f>IF(COUNTIF(B$2:B$420, B95) &gt; 1, 1, 0)</f>
        <v>1</v>
      </c>
      <c r="F95">
        <v>8.1036359999999998</v>
      </c>
      <c r="G95">
        <v>7.0999999999999994E-2</v>
      </c>
      <c r="H95">
        <f t="shared" si="1"/>
        <v>7.0999999999999994E-2</v>
      </c>
      <c r="K95">
        <v>0.186</v>
      </c>
      <c r="L95">
        <v>0.7</v>
      </c>
      <c r="M95">
        <v>0.72</v>
      </c>
      <c r="N95">
        <v>4.58</v>
      </c>
      <c r="O95">
        <f>IF(M95&lt;&gt;"", M95, IF(AND(L95&lt;&gt;"", N95&lt;&gt;""), SQRT(bigG_mks*(L95*Msun_to_kg)/10^(N95-2))/Rsun_to_m))</f>
        <v>0.72</v>
      </c>
      <c r="P95">
        <f>IF(L95&lt;&gt;"", L95, 10^(N95-2)*(O95*Rsun_to_m)^2/bigG_mks/Msun_to_kg)</f>
        <v>0.7</v>
      </c>
      <c r="S95">
        <v>2.08</v>
      </c>
      <c r="T95">
        <v>1.9E-2</v>
      </c>
      <c r="U95">
        <f>IF(S95&lt;&gt;"", IF(S95&lt;Weiss_Rp_limit_1, 4*PI()/3*(S95*REarth)^3*(Weiss_dens_fac_1+Weiss_dens_fac_2*S95)/MEarth*1000, IF(S95&lt;Weiss_Rp_limit_2, Weiss_Mp_fac*(S95)^Weiss_Mp_exp, MJup_to_Mearth)))</f>
        <v>5.3155863989482679</v>
      </c>
      <c r="V95">
        <f>IF(Q95&lt;&gt;"", Q95, IF(R95&lt;&gt;"", R95, IF(I95&lt;&gt;"", I95*MJup_to_Mearth, IF(J95&lt;&gt;"", J95*MJup_to_Mearth, U95))))</f>
        <v>5.3155863989482679</v>
      </c>
      <c r="W95">
        <f>SQRT(P95/bigG)*Qs/((V95*Mearth_to_Msun)*(O95*Rsun_to_AU)^5)*(H95)^(13/2)/1000000000</f>
        <v>471371.67096948228</v>
      </c>
    </row>
    <row r="96" spans="1:23">
      <c r="A96">
        <v>1188</v>
      </c>
      <c r="B96" t="s">
        <v>44</v>
      </c>
      <c r="C96" t="s">
        <v>14</v>
      </c>
      <c r="D96">
        <v>5</v>
      </c>
      <c r="E96" s="1">
        <f>IF(COUNTIF(B$2:B$420, B96) &gt; 1, 1, 0)</f>
        <v>1</v>
      </c>
      <c r="F96">
        <v>2.0908760000000002</v>
      </c>
      <c r="G96">
        <v>3.4000000000000002E-2</v>
      </c>
      <c r="H96">
        <f t="shared" si="1"/>
        <v>3.4000000000000002E-2</v>
      </c>
      <c r="K96">
        <v>0.154</v>
      </c>
      <c r="L96">
        <v>1.06</v>
      </c>
      <c r="M96">
        <v>1.43</v>
      </c>
      <c r="N96">
        <v>4.1900000000000004</v>
      </c>
      <c r="O96">
        <f>IF(M96&lt;&gt;"", M96, IF(AND(L96&lt;&gt;"", N96&lt;&gt;""), SQRT(bigG_mks*(L96*Msun_to_kg)/10^(N96-2))/Rsun_to_m))</f>
        <v>1.43</v>
      </c>
      <c r="P96">
        <f>IF(L96&lt;&gt;"", L96, 10^(N96-2)*(O96*Rsun_to_m)^2/bigG_mks/Msun_to_kg)</f>
        <v>1.06</v>
      </c>
      <c r="S96">
        <v>1.73</v>
      </c>
      <c r="T96">
        <v>1.6E-2</v>
      </c>
      <c r="U96">
        <f>IF(S96&lt;&gt;"", IF(S96&lt;Weiss_Rp_limit_1, 4*PI()/3*(S96*REarth)^3*(Weiss_dens_fac_1+Weiss_dens_fac_2*S96)/MEarth*1000, IF(S96&lt;Weiss_Rp_limit_2, Weiss_Mp_fac*(S96)^Weiss_Mp_exp, MJup_to_Mearth)))</f>
        <v>4.4785265781609791</v>
      </c>
      <c r="V96">
        <f>IF(Q96&lt;&gt;"", Q96, IF(R96&lt;&gt;"", R96, IF(I96&lt;&gt;"", I96*MJup_to_Mearth, IF(J96&lt;&gt;"", J96*MJup_to_Mearth, U96))))</f>
        <v>4.4785265781609791</v>
      </c>
      <c r="W96">
        <f>SQRT(P96/bigG)*Qs/((V96*Mearth_to_Msun)*(O96*Rsun_to_AU)^5)*(H96)^(13/2)/1000000000</f>
        <v>185.90856790342693</v>
      </c>
    </row>
    <row r="97" spans="1:23">
      <c r="A97">
        <v>1189</v>
      </c>
      <c r="B97" t="s">
        <v>44</v>
      </c>
      <c r="C97" t="s">
        <v>16</v>
      </c>
      <c r="D97">
        <v>5</v>
      </c>
      <c r="E97" s="1">
        <f>IF(COUNTIF(B$2:B$420, B97) &gt; 1, 1, 0)</f>
        <v>1</v>
      </c>
      <c r="F97">
        <v>6.1555569999999999</v>
      </c>
      <c r="G97">
        <v>6.9000000000000006E-2</v>
      </c>
      <c r="H97">
        <f t="shared" si="1"/>
        <v>6.9000000000000006E-2</v>
      </c>
      <c r="K97">
        <v>0.21299999999999999</v>
      </c>
      <c r="L97">
        <v>1.06</v>
      </c>
      <c r="M97">
        <v>1.43</v>
      </c>
      <c r="N97">
        <v>4.1900000000000004</v>
      </c>
      <c r="O97">
        <f>IF(M97&lt;&gt;"", M97, IF(AND(L97&lt;&gt;"", N97&lt;&gt;""), SQRT(bigG_mks*(L97*Msun_to_kg)/10^(N97-2))/Rsun_to_m))</f>
        <v>1.43</v>
      </c>
      <c r="P97">
        <f>IF(L97&lt;&gt;"", L97, 10^(N97-2)*(O97*Rsun_to_m)^2/bigG_mks/Msun_to_kg)</f>
        <v>1.06</v>
      </c>
      <c r="S97">
        <v>2.39</v>
      </c>
      <c r="T97">
        <v>2.1999999999999999E-2</v>
      </c>
      <c r="U97">
        <f>IF(S97&lt;&gt;"", IF(S97&lt;Weiss_Rp_limit_1, 4*PI()/3*(S97*REarth)^3*(Weiss_dens_fac_1+Weiss_dens_fac_2*S97)/MEarth*1000, IF(S97&lt;Weiss_Rp_limit_2, Weiss_Mp_fac*(S97)^Weiss_Mp_exp, MJup_to_Mearth)))</f>
        <v>6.0487039378295719</v>
      </c>
      <c r="V97">
        <f>IF(Q97&lt;&gt;"", Q97, IF(R97&lt;&gt;"", R97, IF(I97&lt;&gt;"", I97*MJup_to_Mearth, IF(J97&lt;&gt;"", J97*MJup_to_Mearth, U97))))</f>
        <v>6.0487039378295719</v>
      </c>
      <c r="W97">
        <f>SQRT(P97/bigG)*Qs/((V97*Mearth_to_Msun)*(O97*Rsun_to_AU)^5)*(H97)^(13/2)/1000000000</f>
        <v>13698.668699904389</v>
      </c>
    </row>
    <row r="98" spans="1:23">
      <c r="A98">
        <v>675</v>
      </c>
      <c r="B98" t="s">
        <v>137</v>
      </c>
      <c r="C98" t="s">
        <v>23</v>
      </c>
      <c r="D98">
        <v>4</v>
      </c>
      <c r="E98" s="1">
        <f>IF(COUNTIF(B$2:B$420, B98) &gt; 1, 1, 0)</f>
        <v>1</v>
      </c>
      <c r="F98">
        <v>4.2443840000000002</v>
      </c>
      <c r="G98">
        <v>5.0999999999999997E-2</v>
      </c>
      <c r="H98">
        <f t="shared" si="1"/>
        <v>5.0999999999999997E-2</v>
      </c>
      <c r="K98">
        <v>0.14899999999999999</v>
      </c>
      <c r="L98">
        <v>1.03</v>
      </c>
      <c r="M98">
        <v>1.29</v>
      </c>
      <c r="N98">
        <v>4.2</v>
      </c>
      <c r="O98">
        <f>IF(M98&lt;&gt;"", M98, IF(AND(L98&lt;&gt;"", N98&lt;&gt;""), SQRT(bigG_mks*(L98*Msun_to_kg)/10^(N98-2))/Rsun_to_m))</f>
        <v>1.29</v>
      </c>
      <c r="P98">
        <f>IF(L98&lt;&gt;"", L98, 10^(N98-2)*(O98*Rsun_to_m)^2/bigG_mks/Msun_to_kg)</f>
        <v>1.03</v>
      </c>
      <c r="S98">
        <v>1.67</v>
      </c>
      <c r="T98">
        <v>1.4999999999999999E-2</v>
      </c>
      <c r="U98">
        <f>IF(S98&lt;&gt;"", IF(S98&lt;Weiss_Rp_limit_1, 4*PI()/3*(S98*REarth)^3*(Weiss_dens_fac_1+Weiss_dens_fac_2*S98)/MEarth*1000, IF(S98&lt;Weiss_Rp_limit_2, Weiss_Mp_fac*(S98)^Weiss_Mp_exp, MJup_to_Mearth)))</f>
        <v>4.3338971254020509</v>
      </c>
      <c r="V98">
        <f>IF(Q98&lt;&gt;"", Q98, IF(R98&lt;&gt;"", R98, IF(I98&lt;&gt;"", I98*MJup_to_Mearth, IF(J98&lt;&gt;"", J98*MJup_to_Mearth, U98))))</f>
        <v>4.3338971254020509</v>
      </c>
      <c r="W98">
        <f>SQRT(P98/bigG)*Qs/((V98*Mearth_to_Msun)*(O98*Rsun_to_AU)^5)*(H98)^(13/2)/1000000000</f>
        <v>4422.2822989315227</v>
      </c>
    </row>
    <row r="99" spans="1:23">
      <c r="A99">
        <v>673</v>
      </c>
      <c r="B99" t="s">
        <v>137</v>
      </c>
      <c r="C99" t="s">
        <v>14</v>
      </c>
      <c r="D99">
        <v>4</v>
      </c>
      <c r="E99" s="1">
        <f>IF(COUNTIF(B$2:B$420, B99) &gt; 1, 1, 0)</f>
        <v>1</v>
      </c>
      <c r="F99">
        <v>8.1453000000000007</v>
      </c>
      <c r="G99">
        <v>0.08</v>
      </c>
      <c r="H99">
        <f t="shared" si="1"/>
        <v>0.08</v>
      </c>
      <c r="I99">
        <v>1.6</v>
      </c>
      <c r="K99">
        <v>0.214</v>
      </c>
      <c r="L99">
        <v>1.03</v>
      </c>
      <c r="M99">
        <v>1.29</v>
      </c>
      <c r="N99">
        <v>4.2</v>
      </c>
      <c r="O99">
        <f>IF(M99&lt;&gt;"", M99, IF(AND(L99&lt;&gt;"", N99&lt;&gt;""), SQRT(bigG_mks*(L99*Msun_to_kg)/10^(N99-2))/Rsun_to_m))</f>
        <v>1.29</v>
      </c>
      <c r="P99">
        <f>IF(L99&lt;&gt;"", L99, 10^(N99-2)*(O99*Rsun_to_m)^2/bigG_mks/Msun_to_kg)</f>
        <v>1.03</v>
      </c>
      <c r="Q99">
        <v>508.5</v>
      </c>
      <c r="S99">
        <v>2.4</v>
      </c>
      <c r="T99">
        <v>2.1999999999999999E-2</v>
      </c>
      <c r="U99">
        <f>IF(S99&lt;&gt;"", IF(S99&lt;Weiss_Rp_limit_1, 4*PI()/3*(S99*REarth)^3*(Weiss_dens_fac_1+Weiss_dens_fac_2*S99)/MEarth*1000, IF(S99&lt;Weiss_Rp_limit_2, Weiss_Mp_fac*(S99)^Weiss_Mp_exp, MJup_to_Mearth)))</f>
        <v>6.0722372939005673</v>
      </c>
      <c r="V99">
        <f>IF(Q99&lt;&gt;"", Q99, IF(R99&lt;&gt;"", R99, IF(I99&lt;&gt;"", I99*MJup_to_Mearth, IF(J99&lt;&gt;"", J99*MJup_to_Mearth, U99))))</f>
        <v>508.5</v>
      </c>
      <c r="W99">
        <f>SQRT(P99/bigG)*Qs/((V99*Mearth_to_Msun)*(O99*Rsun_to_AU)^5)*(H99)^(13/2)/1000000000</f>
        <v>703.25507399201263</v>
      </c>
    </row>
    <row r="100" spans="1:23">
      <c r="A100">
        <v>1195</v>
      </c>
      <c r="B100" t="s">
        <v>127</v>
      </c>
      <c r="C100" t="s">
        <v>14</v>
      </c>
      <c r="D100">
        <v>2</v>
      </c>
      <c r="E100" s="1">
        <f>IF(COUNTIF(B$2:B$420, B100) &gt; 1, 1, 0)</f>
        <v>1</v>
      </c>
      <c r="F100">
        <v>4.144495</v>
      </c>
      <c r="G100">
        <v>4.8000000000000001E-2</v>
      </c>
      <c r="H100">
        <f t="shared" si="1"/>
        <v>4.8000000000000001E-2</v>
      </c>
      <c r="K100">
        <v>0.122</v>
      </c>
      <c r="M100">
        <v>0.74</v>
      </c>
      <c r="N100">
        <v>4.63</v>
      </c>
      <c r="O100">
        <f>IF(M100&lt;&gt;"", M100, IF(AND(L100&lt;&gt;"", N100&lt;&gt;""), SQRT(bigG_mks*(L100*Msun_to_kg)/10^(N100-2))/Rsun_to_m))</f>
        <v>0.74</v>
      </c>
      <c r="P100">
        <f>IF(L100&lt;&gt;"", L100, 10^(N100-2)*(O100*Rsun_to_m)^2/bigG_mks/Msun_to_kg)</f>
        <v>0.84703601911710213</v>
      </c>
      <c r="S100">
        <v>1.37</v>
      </c>
      <c r="T100">
        <v>1.2999999999999999E-2</v>
      </c>
      <c r="U100">
        <f>IF(S100&lt;&gt;"", IF(S100&lt;Weiss_Rp_limit_1, 4*PI()/3*(S100*REarth)^3*(Weiss_dens_fac_1+Weiss_dens_fac_2*S100)/MEarth*1000, IF(S100&lt;Weiss_Rp_limit_2, Weiss_Mp_fac*(S100)^Weiss_Mp_exp, MJup_to_Mearth)))</f>
        <v>3.3290663836522336</v>
      </c>
      <c r="V100">
        <f>IF(Q100&lt;&gt;"", Q100, IF(R100&lt;&gt;"", R100, IF(I100&lt;&gt;"", I100*MJup_to_Mearth, IF(J100&lt;&gt;"", J100*MJup_to_Mearth, U100))))</f>
        <v>3.3290663836522336</v>
      </c>
      <c r="W100">
        <f>SQRT(P100/bigG)*Qs/((V100*Mearth_to_Msun)*(O100*Rsun_to_AU)^5)*(H100)^(13/2)/1000000000</f>
        <v>56674.380740421053</v>
      </c>
    </row>
    <row r="101" spans="1:23">
      <c r="A101">
        <v>1196</v>
      </c>
      <c r="B101" t="s">
        <v>127</v>
      </c>
      <c r="C101" t="s">
        <v>16</v>
      </c>
      <c r="D101">
        <v>2</v>
      </c>
      <c r="E101" s="1">
        <f>IF(COUNTIF(B$2:B$420, B101) &gt; 1, 1, 0)</f>
        <v>1</v>
      </c>
      <c r="F101">
        <v>7.9535280000000004</v>
      </c>
      <c r="G101">
        <v>7.3999999999999996E-2</v>
      </c>
      <c r="H101">
        <f t="shared" si="1"/>
        <v>7.3999999999999996E-2</v>
      </c>
      <c r="K101">
        <v>0.19600000000000001</v>
      </c>
      <c r="M101">
        <v>0.74</v>
      </c>
      <c r="N101">
        <v>4.63</v>
      </c>
      <c r="O101">
        <f>IF(M101&lt;&gt;"", M101, IF(AND(L101&lt;&gt;"", N101&lt;&gt;""), SQRT(bigG_mks*(L101*Msun_to_kg)/10^(N101-2))/Rsun_to_m))</f>
        <v>0.74</v>
      </c>
      <c r="P101">
        <f>IF(L101&lt;&gt;"", L101, 10^(N101-2)*(O101*Rsun_to_m)^2/bigG_mks/Msun_to_kg)</f>
        <v>0.84703601911710213</v>
      </c>
      <c r="S101">
        <v>2.2000000000000002</v>
      </c>
      <c r="T101">
        <v>0.02</v>
      </c>
      <c r="U101">
        <f>IF(S101&lt;&gt;"", IF(S101&lt;Weiss_Rp_limit_1, 4*PI()/3*(S101*REarth)^3*(Weiss_dens_fac_1+Weiss_dens_fac_2*S101)/MEarth*1000, IF(S101&lt;Weiss_Rp_limit_2, Weiss_Mp_fac*(S101)^Weiss_Mp_exp, MJup_to_Mearth)))</f>
        <v>5.6002236741307838</v>
      </c>
      <c r="V101">
        <f>IF(Q101&lt;&gt;"", Q101, IF(R101&lt;&gt;"", R101, IF(I101&lt;&gt;"", I101*MJup_to_Mearth, IF(J101&lt;&gt;"", J101*MJup_to_Mearth, U101))))</f>
        <v>5.6002236741307838</v>
      </c>
      <c r="W101">
        <f>SQRT(P101/bigG)*Qs/((V101*Mearth_to_Msun)*(O101*Rsun_to_AU)^5)*(H101)^(13/2)/1000000000</f>
        <v>561619.27034588996</v>
      </c>
    </row>
    <row r="102" spans="1:23">
      <c r="A102">
        <v>1203</v>
      </c>
      <c r="B102" t="s">
        <v>141</v>
      </c>
      <c r="C102" t="s">
        <v>14</v>
      </c>
      <c r="D102">
        <v>3</v>
      </c>
      <c r="E102" s="1">
        <f>IF(COUNTIF(B$2:B$420, B102) &gt; 1, 1, 0)</f>
        <v>1</v>
      </c>
      <c r="F102">
        <v>4.3117919999999996</v>
      </c>
      <c r="G102">
        <v>0.05</v>
      </c>
      <c r="H102">
        <f t="shared" si="1"/>
        <v>0.05</v>
      </c>
      <c r="K102">
        <v>0.246</v>
      </c>
      <c r="M102">
        <v>0.8</v>
      </c>
      <c r="N102">
        <v>4.58</v>
      </c>
      <c r="O102">
        <f>IF(M102&lt;&gt;"", M102, IF(AND(L102&lt;&gt;"", N102&lt;&gt;""), SQRT(bigG_mks*(L102*Msun_to_kg)/10^(N102-2))/Rsun_to_m))</f>
        <v>0.8</v>
      </c>
      <c r="P102">
        <f>IF(L102&lt;&gt;"", L102, 10^(N102-2)*(O102*Rsun_to_m)^2/bigG_mks/Msun_to_kg)</f>
        <v>0.88230433504302808</v>
      </c>
      <c r="S102">
        <v>2.76</v>
      </c>
      <c r="T102">
        <v>2.5000000000000001E-2</v>
      </c>
      <c r="U102">
        <f>IF(S102&lt;&gt;"", IF(S102&lt;Weiss_Rp_limit_1, 4*PI()/3*(S102*REarth)^3*(Weiss_dens_fac_1+Weiss_dens_fac_2*S102)/MEarth*1000, IF(S102&lt;Weiss_Rp_limit_2, Weiss_Mp_fac*(S102)^Weiss_Mp_exp, MJup_to_Mearth)))</f>
        <v>6.9150882404235263</v>
      </c>
      <c r="V102">
        <f>IF(Q102&lt;&gt;"", Q102, IF(R102&lt;&gt;"", R102, IF(I102&lt;&gt;"", I102*MJup_to_Mearth, IF(J102&lt;&gt;"", J102*MJup_to_Mearth, U102))))</f>
        <v>6.9150882404235263</v>
      </c>
      <c r="W102">
        <f>SQRT(P102/bigG)*Qs/((V102*Mearth_to_Msun)*(O102*Rsun_to_AU)^5)*(H102)^(13/2)/1000000000</f>
        <v>24587.559770922871</v>
      </c>
    </row>
    <row r="103" spans="1:23">
      <c r="A103">
        <v>1204</v>
      </c>
      <c r="B103" t="s">
        <v>141</v>
      </c>
      <c r="C103" t="s">
        <v>16</v>
      </c>
      <c r="D103">
        <v>3</v>
      </c>
      <c r="E103" s="1">
        <f>IF(COUNTIF(B$2:B$420, B103) &gt; 1, 1, 0)</f>
        <v>1</v>
      </c>
      <c r="F103">
        <v>9.7672919999999994</v>
      </c>
      <c r="G103">
        <v>8.6999999999999994E-2</v>
      </c>
      <c r="H103">
        <f t="shared" si="1"/>
        <v>8.6999999999999994E-2</v>
      </c>
      <c r="K103">
        <v>0.183</v>
      </c>
      <c r="M103">
        <v>0.8</v>
      </c>
      <c r="N103">
        <v>4.58</v>
      </c>
      <c r="O103">
        <f>IF(M103&lt;&gt;"", M103, IF(AND(L103&lt;&gt;"", N103&lt;&gt;""), SQRT(bigG_mks*(L103*Msun_to_kg)/10^(N103-2))/Rsun_to_m))</f>
        <v>0.8</v>
      </c>
      <c r="P103">
        <f>IF(L103&lt;&gt;"", L103, 10^(N103-2)*(O103*Rsun_to_m)^2/bigG_mks/Msun_to_kg)</f>
        <v>0.88230433504302808</v>
      </c>
      <c r="S103">
        <v>2.0499999999999998</v>
      </c>
      <c r="T103">
        <v>1.9E-2</v>
      </c>
      <c r="U103">
        <f>IF(S103&lt;&gt;"", IF(S103&lt;Weiss_Rp_limit_1, 4*PI()/3*(S103*REarth)^3*(Weiss_dens_fac_1+Weiss_dens_fac_2*S103)/MEarth*1000, IF(S103&lt;Weiss_Rp_limit_2, Weiss_Mp_fac*(S103)^Weiss_Mp_exp, MJup_to_Mearth)))</f>
        <v>5.2442498056836566</v>
      </c>
      <c r="V103">
        <f>IF(Q103&lt;&gt;"", Q103, IF(R103&lt;&gt;"", R103, IF(I103&lt;&gt;"", I103*MJup_to_Mearth, IF(J103&lt;&gt;"", J103*MJup_to_Mearth, U103))))</f>
        <v>5.2442498056836566</v>
      </c>
      <c r="W103">
        <f>SQRT(P103/bigG)*Qs/((V103*Mearth_to_Msun)*(O103*Rsun_to_AU)^5)*(H103)^(13/2)/1000000000</f>
        <v>1186861.106027998</v>
      </c>
    </row>
    <row r="104" spans="1:23">
      <c r="A104">
        <v>1211</v>
      </c>
      <c r="B104" t="s">
        <v>97</v>
      </c>
      <c r="C104" t="s">
        <v>14</v>
      </c>
      <c r="D104">
        <v>3</v>
      </c>
      <c r="E104" s="1">
        <f>IF(COUNTIF(B$2:B$420, B104) &gt; 1, 1, 0)</f>
        <v>1</v>
      </c>
      <c r="F104">
        <v>3.33616</v>
      </c>
      <c r="G104">
        <v>4.2000000000000003E-2</v>
      </c>
      <c r="H104">
        <f t="shared" si="1"/>
        <v>4.2000000000000003E-2</v>
      </c>
      <c r="K104">
        <v>0.14599999999999999</v>
      </c>
      <c r="M104">
        <v>0.77</v>
      </c>
      <c r="N104">
        <v>4.6100000000000003</v>
      </c>
      <c r="O104">
        <f>IF(M104&lt;&gt;"", M104, IF(AND(L104&lt;&gt;"", N104&lt;&gt;""), SQRT(bigG_mks*(L104*Msun_to_kg)/10^(N104-2))/Rsun_to_m))</f>
        <v>0.77</v>
      </c>
      <c r="P104">
        <f>IF(L104&lt;&gt;"", L104, 10^(N104-2)*(O104*Rsun_to_m)^2/bigG_mks/Msun_to_kg)</f>
        <v>0.87583014585405805</v>
      </c>
      <c r="S104">
        <v>1.64</v>
      </c>
      <c r="T104">
        <v>1.4999999999999999E-2</v>
      </c>
      <c r="U104">
        <f>IF(S104&lt;&gt;"", IF(S104&lt;Weiss_Rp_limit_1, 4*PI()/3*(S104*REarth)^3*(Weiss_dens_fac_1+Weiss_dens_fac_2*S104)/MEarth*1000, IF(S104&lt;Weiss_Rp_limit_2, Weiss_Mp_fac*(S104)^Weiss_Mp_exp, MJup_to_Mearth)))</f>
        <v>4.2614466784900413</v>
      </c>
      <c r="V104">
        <f>IF(Q104&lt;&gt;"", Q104, IF(R104&lt;&gt;"", R104, IF(I104&lt;&gt;"", I104*MJup_to_Mearth, IF(J104&lt;&gt;"", J104*MJup_to_Mearth, U104))))</f>
        <v>4.2614466784900413</v>
      </c>
      <c r="W104">
        <f>SQRT(P104/bigG)*Qs/((V104*Mearth_to_Msun)*(O104*Rsun_to_AU)^5)*(H104)^(13/2)/1000000000</f>
        <v>15494.176646941285</v>
      </c>
    </row>
    <row r="105" spans="1:23">
      <c r="A105">
        <v>1212</v>
      </c>
      <c r="B105" t="s">
        <v>97</v>
      </c>
      <c r="C105" t="s">
        <v>16</v>
      </c>
      <c r="D105">
        <v>3</v>
      </c>
      <c r="E105" s="1">
        <f>IF(COUNTIF(B$2:B$420, B105) &gt; 1, 1, 0)</f>
        <v>1</v>
      </c>
      <c r="F105">
        <v>9.4394519999999993</v>
      </c>
      <c r="G105">
        <v>8.4000000000000005E-2</v>
      </c>
      <c r="H105">
        <f t="shared" si="1"/>
        <v>8.4000000000000005E-2</v>
      </c>
      <c r="K105">
        <v>0.36499999999999999</v>
      </c>
      <c r="M105">
        <v>0.77</v>
      </c>
      <c r="N105">
        <v>4.6100000000000003</v>
      </c>
      <c r="O105">
        <f>IF(M105&lt;&gt;"", M105, IF(AND(L105&lt;&gt;"", N105&lt;&gt;""), SQRT(bigG_mks*(L105*Msun_to_kg)/10^(N105-2))/Rsun_to_m))</f>
        <v>0.77</v>
      </c>
      <c r="P105">
        <f>IF(L105&lt;&gt;"", L105, 10^(N105-2)*(O105*Rsun_to_m)^2/bigG_mks/Msun_to_kg)</f>
        <v>0.87583014585405805</v>
      </c>
      <c r="S105">
        <v>4.09</v>
      </c>
      <c r="T105">
        <v>3.6999999999999998E-2</v>
      </c>
      <c r="U105">
        <f>IF(S105&lt;&gt;"", IF(S105&lt;Weiss_Rp_limit_1, 4*PI()/3*(S105*REarth)^3*(Weiss_dens_fac_1+Weiss_dens_fac_2*S105)/MEarth*1000, IF(S105&lt;Weiss_Rp_limit_2, Weiss_Mp_fac*(S105)^Weiss_Mp_exp, MJup_to_Mearth)))</f>
        <v>318</v>
      </c>
      <c r="V105">
        <f>IF(Q105&lt;&gt;"", Q105, IF(R105&lt;&gt;"", R105, IF(I105&lt;&gt;"", I105*MJup_to_Mearth, IF(J105&lt;&gt;"", J105*MJup_to_Mearth, U105))))</f>
        <v>318</v>
      </c>
      <c r="W105">
        <f>SQRT(P105/bigG)*Qs/((V105*Mearth_to_Msun)*(O105*Rsun_to_AU)^5)*(H105)^(13/2)/1000000000</f>
        <v>18792.883153780582</v>
      </c>
    </row>
    <row r="106" spans="1:23">
      <c r="A106">
        <v>1216</v>
      </c>
      <c r="B106" t="s">
        <v>95</v>
      </c>
      <c r="C106" t="s">
        <v>14</v>
      </c>
      <c r="D106">
        <v>3</v>
      </c>
      <c r="E106" s="1">
        <f>IF(COUNTIF(B$2:B$420, B106) &gt; 1, 1, 0)</f>
        <v>1</v>
      </c>
      <c r="F106">
        <v>3.3065389999999999</v>
      </c>
      <c r="G106">
        <v>3.5000000000000003E-2</v>
      </c>
      <c r="H106">
        <f t="shared" si="1"/>
        <v>3.5000000000000003E-2</v>
      </c>
      <c r="K106">
        <v>9.7000000000000003E-2</v>
      </c>
      <c r="M106">
        <v>0.48</v>
      </c>
      <c r="N106">
        <v>4.78</v>
      </c>
      <c r="O106">
        <f>IF(M106&lt;&gt;"", M106, IF(AND(L106&lt;&gt;"", N106&lt;&gt;""), SQRT(bigG_mks*(L106*Msun_to_kg)/10^(N106-2))/Rsun_to_m))</f>
        <v>0.48</v>
      </c>
      <c r="P106">
        <f>IF(L106&lt;&gt;"", L106, 10^(N106-2)*(O106*Rsun_to_m)^2/bigG_mks/Msun_to_kg)</f>
        <v>0.50340892834390483</v>
      </c>
      <c r="S106">
        <v>1.0900000000000001</v>
      </c>
      <c r="T106">
        <v>0.01</v>
      </c>
      <c r="U106">
        <f>IF(S106&lt;&gt;"", IF(S106&lt;Weiss_Rp_limit_1, 4*PI()/3*(S106*REarth)^3*(Weiss_dens_fac_1+Weiss_dens_fac_2*S106)/MEarth*1000, IF(S106&lt;Weiss_Rp_limit_2, Weiss_Mp_fac*(S106)^Weiss_Mp_exp, MJup_to_Mearth)))</f>
        <v>1.4516768735201071</v>
      </c>
      <c r="V106">
        <f>IF(Q106&lt;&gt;"", Q106, IF(R106&lt;&gt;"", R106, IF(I106&lt;&gt;"", I106*MJup_to_Mearth, IF(J106&lt;&gt;"", J106*MJup_to_Mearth, U106))))</f>
        <v>1.4516768735201071</v>
      </c>
      <c r="W106">
        <f>SQRT(P106/bigG)*Qs/((V106*Mearth_to_Msun)*(O106*Rsun_to_AU)^5)*(H106)^(13/2)/1000000000</f>
        <v>111989.02287464688</v>
      </c>
    </row>
    <row r="107" spans="1:23">
      <c r="A107">
        <v>1217</v>
      </c>
      <c r="B107" t="s">
        <v>95</v>
      </c>
      <c r="C107" t="s">
        <v>16</v>
      </c>
      <c r="D107">
        <v>3</v>
      </c>
      <c r="E107" s="1">
        <f>IF(COUNTIF(B$2:B$420, B107) &gt; 1, 1, 0)</f>
        <v>1</v>
      </c>
      <c r="F107">
        <v>7.113702</v>
      </c>
      <c r="G107">
        <v>5.8000000000000003E-2</v>
      </c>
      <c r="H107">
        <f t="shared" si="1"/>
        <v>5.8000000000000003E-2</v>
      </c>
      <c r="K107">
        <v>0.13500000000000001</v>
      </c>
      <c r="M107">
        <v>0.48</v>
      </c>
      <c r="N107">
        <v>4.78</v>
      </c>
      <c r="O107">
        <f>IF(M107&lt;&gt;"", M107, IF(AND(L107&lt;&gt;"", N107&lt;&gt;""), SQRT(bigG_mks*(L107*Msun_to_kg)/10^(N107-2))/Rsun_to_m))</f>
        <v>0.48</v>
      </c>
      <c r="P107">
        <f>IF(L107&lt;&gt;"", L107, 10^(N107-2)*(O107*Rsun_to_m)^2/bigG_mks/Msun_to_kg)</f>
        <v>0.50340892834390483</v>
      </c>
      <c r="S107">
        <v>1.51</v>
      </c>
      <c r="T107">
        <v>1.4E-2</v>
      </c>
      <c r="U107">
        <f>IF(S107&lt;&gt;"", IF(S107&lt;Weiss_Rp_limit_1, 4*PI()/3*(S107*REarth)^3*(Weiss_dens_fac_1+Weiss_dens_fac_2*S107)/MEarth*1000, IF(S107&lt;Weiss_Rp_limit_2, Weiss_Mp_fac*(S107)^Weiss_Mp_exp, MJup_to_Mearth)))</f>
        <v>3.9463976240520902</v>
      </c>
      <c r="V107">
        <f>IF(Q107&lt;&gt;"", Q107, IF(R107&lt;&gt;"", R107, IF(I107&lt;&gt;"", I107*MJup_to_Mearth, IF(J107&lt;&gt;"", J107*MJup_to_Mearth, U107))))</f>
        <v>3.9463976240520902</v>
      </c>
      <c r="W107">
        <f>SQRT(P107/bigG)*Qs/((V107*Mearth_to_Msun)*(O107*Rsun_to_AU)^5)*(H107)^(13/2)/1000000000</f>
        <v>1098207.0881639221</v>
      </c>
    </row>
    <row r="108" spans="1:23">
      <c r="A108">
        <v>1219</v>
      </c>
      <c r="B108" t="s">
        <v>128</v>
      </c>
      <c r="C108" t="s">
        <v>14</v>
      </c>
      <c r="D108">
        <v>3</v>
      </c>
      <c r="E108" s="1">
        <f>IF(COUNTIF(B$2:B$420, B108) &gt; 1, 1, 0)</f>
        <v>1</v>
      </c>
      <c r="F108">
        <v>4.1481409999999999</v>
      </c>
      <c r="G108">
        <v>4.8000000000000001E-2</v>
      </c>
      <c r="H108">
        <f t="shared" si="1"/>
        <v>4.8000000000000001E-2</v>
      </c>
      <c r="K108">
        <v>0.10100000000000001</v>
      </c>
      <c r="L108">
        <v>0.8</v>
      </c>
      <c r="M108">
        <v>0.81</v>
      </c>
      <c r="N108">
        <v>4.57</v>
      </c>
      <c r="O108">
        <f>IF(M108&lt;&gt;"", M108, IF(AND(L108&lt;&gt;"", N108&lt;&gt;""), SQRT(bigG_mks*(L108*Msun_to_kg)/10^(N108-2))/Rsun_to_m))</f>
        <v>0.81</v>
      </c>
      <c r="P108">
        <f>IF(L108&lt;&gt;"", L108, 10^(N108-2)*(O108*Rsun_to_m)^2/bigG_mks/Msun_to_kg)</f>
        <v>0.8</v>
      </c>
      <c r="S108">
        <v>1.1299999999999999</v>
      </c>
      <c r="T108">
        <v>0.01</v>
      </c>
      <c r="U108">
        <f>IF(S108&lt;&gt;"", IF(S108&lt;Weiss_Rp_limit_1, 4*PI()/3*(S108*REarth)^3*(Weiss_dens_fac_1+Weiss_dens_fac_2*S108)/MEarth*1000, IF(S108&lt;Weiss_Rp_limit_2, Weiss_Mp_fac*(S108)^Weiss_Mp_exp, MJup_to_Mearth)))</f>
        <v>1.653238479755593</v>
      </c>
      <c r="V108">
        <f>IF(Q108&lt;&gt;"", Q108, IF(R108&lt;&gt;"", R108, IF(I108&lt;&gt;"", I108*MJup_to_Mearth, IF(J108&lt;&gt;"", J108*MJup_to_Mearth, U108))))</f>
        <v>1.653238479755593</v>
      </c>
      <c r="W108">
        <f>SQRT(P108/bigG)*Qs/((V108*Mearth_to_Msun)*(O108*Rsun_to_AU)^5)*(H108)^(13/2)/1000000000</f>
        <v>70583.1915971915</v>
      </c>
    </row>
    <row r="109" spans="1:23">
      <c r="A109">
        <v>1220</v>
      </c>
      <c r="B109" t="s">
        <v>128</v>
      </c>
      <c r="C109" t="s">
        <v>16</v>
      </c>
      <c r="D109">
        <v>3</v>
      </c>
      <c r="E109" s="1">
        <f>IF(COUNTIF(B$2:B$420, B109) &gt; 1, 1, 0)</f>
        <v>1</v>
      </c>
      <c r="F109">
        <v>7.1568040000000002</v>
      </c>
      <c r="G109">
        <v>6.9000000000000006E-2</v>
      </c>
      <c r="H109">
        <f t="shared" si="1"/>
        <v>6.9000000000000006E-2</v>
      </c>
      <c r="K109">
        <v>0.20300000000000001</v>
      </c>
      <c r="L109">
        <v>0.8</v>
      </c>
      <c r="M109">
        <v>0.81</v>
      </c>
      <c r="N109">
        <v>4.57</v>
      </c>
      <c r="O109">
        <f>IF(M109&lt;&gt;"", M109, IF(AND(L109&lt;&gt;"", N109&lt;&gt;""), SQRT(bigG_mks*(L109*Msun_to_kg)/10^(N109-2))/Rsun_to_m))</f>
        <v>0.81</v>
      </c>
      <c r="P109">
        <f>IF(L109&lt;&gt;"", L109, 10^(N109-2)*(O109*Rsun_to_m)^2/bigG_mks/Msun_to_kg)</f>
        <v>0.8</v>
      </c>
      <c r="S109">
        <v>2.2799999999999998</v>
      </c>
      <c r="T109">
        <v>2.1000000000000001E-2</v>
      </c>
      <c r="U109">
        <f>IF(S109&lt;&gt;"", IF(S109&lt;Weiss_Rp_limit_1, 4*PI()/3*(S109*REarth)^3*(Weiss_dens_fac_1+Weiss_dens_fac_2*S109)/MEarth*1000, IF(S109&lt;Weiss_Rp_limit_2, Weiss_Mp_fac*(S109)^Weiss_Mp_exp, MJup_to_Mearth)))</f>
        <v>5.7893750842139724</v>
      </c>
      <c r="V109">
        <f>IF(Q109&lt;&gt;"", Q109, IF(R109&lt;&gt;"", R109, IF(I109&lt;&gt;"", I109*MJup_to_Mearth, IF(J109&lt;&gt;"", J109*MJup_to_Mearth, U109))))</f>
        <v>5.7893750842139724</v>
      </c>
      <c r="W109">
        <f>SQRT(P109/bigG)*Qs/((V109*Mearth_to_Msun)*(O109*Rsun_to_AU)^5)*(H109)^(13/2)/1000000000</f>
        <v>213233.85399043604</v>
      </c>
    </row>
    <row r="110" spans="1:23">
      <c r="A110">
        <v>1234</v>
      </c>
      <c r="B110" t="s">
        <v>193</v>
      </c>
      <c r="C110" t="s">
        <v>14</v>
      </c>
      <c r="D110">
        <v>2</v>
      </c>
      <c r="E110" s="1">
        <f>IF(COUNTIF(B$2:B$420, B110) &gt; 1, 1, 0)</f>
        <v>1</v>
      </c>
      <c r="F110">
        <v>5.7146059999999999</v>
      </c>
      <c r="G110">
        <v>6.3E-2</v>
      </c>
      <c r="H110">
        <f t="shared" si="1"/>
        <v>6.3E-2</v>
      </c>
      <c r="K110">
        <v>0.13800000000000001</v>
      </c>
      <c r="L110">
        <v>0.97</v>
      </c>
      <c r="M110">
        <v>0.93</v>
      </c>
      <c r="N110">
        <v>4.5199999999999996</v>
      </c>
      <c r="O110">
        <f>IF(M110&lt;&gt;"", M110, IF(AND(L110&lt;&gt;"", N110&lt;&gt;""), SQRT(bigG_mks*(L110*Msun_to_kg)/10^(N110-2))/Rsun_to_m))</f>
        <v>0.93</v>
      </c>
      <c r="P110">
        <f>IF(L110&lt;&gt;"", L110, 10^(N110-2)*(O110*Rsun_to_m)^2/bigG_mks/Msun_to_kg)</f>
        <v>0.97</v>
      </c>
      <c r="S110">
        <v>1.55</v>
      </c>
      <c r="T110">
        <v>1.4E-2</v>
      </c>
      <c r="U110">
        <f>IF(S110&lt;&gt;"", IF(S110&lt;Weiss_Rp_limit_1, 4*PI()/3*(S110*REarth)^3*(Weiss_dens_fac_1+Weiss_dens_fac_2*S110)/MEarth*1000, IF(S110&lt;Weiss_Rp_limit_2, Weiss_Mp_fac*(S110)^Weiss_Mp_exp, MJup_to_Mearth)))</f>
        <v>4.0435308351449315</v>
      </c>
      <c r="V110">
        <f>IF(Q110&lt;&gt;"", Q110, IF(R110&lt;&gt;"", R110, IF(I110&lt;&gt;"", I110*MJup_to_Mearth, IF(J110&lt;&gt;"", J110*MJup_to_Mearth, U110))))</f>
        <v>4.0435308351449315</v>
      </c>
      <c r="W110">
        <f>SQRT(P110/bigG)*Qs/((V110*Mearth_to_Msun)*(O110*Rsun_to_AU)^5)*(H110)^(13/2)/1000000000</f>
        <v>93276.618127159003</v>
      </c>
    </row>
    <row r="111" spans="1:23">
      <c r="A111">
        <v>1235</v>
      </c>
      <c r="B111" t="s">
        <v>193</v>
      </c>
      <c r="C111" t="s">
        <v>16</v>
      </c>
      <c r="D111">
        <v>2</v>
      </c>
      <c r="E111" s="1">
        <f>IF(COUNTIF(B$2:B$420, B111) &gt; 1, 1, 0)</f>
        <v>1</v>
      </c>
      <c r="F111">
        <v>9.9460470000000001</v>
      </c>
      <c r="G111">
        <v>9.1999999999999998E-2</v>
      </c>
      <c r="H111">
        <f t="shared" si="1"/>
        <v>9.1999999999999998E-2</v>
      </c>
      <c r="K111">
        <v>0.26700000000000002</v>
      </c>
      <c r="L111">
        <v>0.97</v>
      </c>
      <c r="M111">
        <v>0.93</v>
      </c>
      <c r="N111">
        <v>4.5199999999999996</v>
      </c>
      <c r="O111">
        <f>IF(M111&lt;&gt;"", M111, IF(AND(L111&lt;&gt;"", N111&lt;&gt;""), SQRT(bigG_mks*(L111*Msun_to_kg)/10^(N111-2))/Rsun_to_m))</f>
        <v>0.93</v>
      </c>
      <c r="P111">
        <f>IF(L111&lt;&gt;"", L111, 10^(N111-2)*(O111*Rsun_to_m)^2/bigG_mks/Msun_to_kg)</f>
        <v>0.97</v>
      </c>
      <c r="S111">
        <v>2.99</v>
      </c>
      <c r="T111">
        <v>2.7E-2</v>
      </c>
      <c r="U111">
        <f>IF(S111&lt;&gt;"", IF(S111&lt;Weiss_Rp_limit_1, 4*PI()/3*(S111*REarth)^3*(Weiss_dens_fac_1+Weiss_dens_fac_2*S111)/MEarth*1000, IF(S111&lt;Weiss_Rp_limit_2, Weiss_Mp_fac*(S111)^Weiss_Mp_exp, MJup_to_Mearth)))</f>
        <v>7.449489033248283</v>
      </c>
      <c r="V111">
        <f>IF(Q111&lt;&gt;"", Q111, IF(R111&lt;&gt;"", R111, IF(I111&lt;&gt;"", I111*MJup_to_Mearth, IF(J111&lt;&gt;"", J111*MJup_to_Mearth, U111))))</f>
        <v>7.449489033248283</v>
      </c>
      <c r="W111">
        <f>SQRT(P111/bigG)*Qs/((V111*Mearth_to_Msun)*(O111*Rsun_to_AU)^5)*(H111)^(13/2)/1000000000</f>
        <v>593354.68007851508</v>
      </c>
    </row>
    <row r="112" spans="1:23">
      <c r="A112">
        <v>1236</v>
      </c>
      <c r="B112" t="s">
        <v>29</v>
      </c>
      <c r="C112" t="s">
        <v>14</v>
      </c>
      <c r="D112">
        <v>4</v>
      </c>
      <c r="E112" s="1">
        <f>IF(COUNTIF(B$2:B$420, B112) &gt; 1, 1, 0)</f>
        <v>1</v>
      </c>
      <c r="F112">
        <v>1.620493</v>
      </c>
      <c r="G112">
        <v>2.7E-2</v>
      </c>
      <c r="H112">
        <f t="shared" si="1"/>
        <v>2.7E-2</v>
      </c>
      <c r="K112">
        <v>0.14199999999999999</v>
      </c>
      <c r="L112">
        <v>1.02</v>
      </c>
      <c r="M112">
        <v>1.3</v>
      </c>
      <c r="N112">
        <v>4.22</v>
      </c>
      <c r="O112">
        <f>IF(M112&lt;&gt;"", M112, IF(AND(L112&lt;&gt;"", N112&lt;&gt;""), SQRT(bigG_mks*(L112*Msun_to_kg)/10^(N112-2))/Rsun_to_m))</f>
        <v>1.3</v>
      </c>
      <c r="P112">
        <f>IF(L112&lt;&gt;"", L112, 10^(N112-2)*(O112*Rsun_to_m)^2/bigG_mks/Msun_to_kg)</f>
        <v>1.02</v>
      </c>
      <c r="S112">
        <v>1.59</v>
      </c>
      <c r="T112">
        <v>1.4999999999999999E-2</v>
      </c>
      <c r="U112">
        <f>IF(S112&lt;&gt;"", IF(S112&lt;Weiss_Rp_limit_1, 4*PI()/3*(S112*REarth)^3*(Weiss_dens_fac_1+Weiss_dens_fac_2*S112)/MEarth*1000, IF(S112&lt;Weiss_Rp_limit_2, Weiss_Mp_fac*(S112)^Weiss_Mp_exp, MJup_to_Mearth)))</f>
        <v>4.1404887180555834</v>
      </c>
      <c r="V112">
        <f>IF(Q112&lt;&gt;"", Q112, IF(R112&lt;&gt;"", R112, IF(I112&lt;&gt;"", I112*MJup_to_Mearth, IF(J112&lt;&gt;"", J112*MJup_to_Mearth, U112))))</f>
        <v>4.1404887180555834</v>
      </c>
      <c r="W112">
        <f>SQRT(P112/bigG)*Qs/((V112*Mearth_to_Msun)*(O112*Rsun_to_AU)^5)*(H112)^(13/2)/1000000000</f>
        <v>70.997824440596332</v>
      </c>
    </row>
    <row r="113" spans="1:23">
      <c r="A113">
        <v>1237</v>
      </c>
      <c r="B113" t="s">
        <v>29</v>
      </c>
      <c r="C113" t="s">
        <v>16</v>
      </c>
      <c r="D113">
        <v>4</v>
      </c>
      <c r="E113" s="1">
        <f>IF(COUNTIF(B$2:B$420, B113) &gt; 1, 1, 0)</f>
        <v>1</v>
      </c>
      <c r="F113">
        <v>3.38802</v>
      </c>
      <c r="G113">
        <v>4.4999999999999998E-2</v>
      </c>
      <c r="H113">
        <f t="shared" si="1"/>
        <v>4.4999999999999998E-2</v>
      </c>
      <c r="K113">
        <v>0.192</v>
      </c>
      <c r="L113">
        <v>1.02</v>
      </c>
      <c r="M113">
        <v>1.3</v>
      </c>
      <c r="N113">
        <v>4.22</v>
      </c>
      <c r="O113">
        <f>IF(M113&lt;&gt;"", M113, IF(AND(L113&lt;&gt;"", N113&lt;&gt;""), SQRT(bigG_mks*(L113*Msun_to_kg)/10^(N113-2))/Rsun_to_m))</f>
        <v>1.3</v>
      </c>
      <c r="P113">
        <f>IF(L113&lt;&gt;"", L113, 10^(N113-2)*(O113*Rsun_to_m)^2/bigG_mks/Msun_to_kg)</f>
        <v>1.02</v>
      </c>
      <c r="S113">
        <v>2.15</v>
      </c>
      <c r="T113">
        <v>0.02</v>
      </c>
      <c r="U113">
        <f>IF(S113&lt;&gt;"", IF(S113&lt;Weiss_Rp_limit_1, 4*PI()/3*(S113*REarth)^3*(Weiss_dens_fac_1+Weiss_dens_fac_2*S113)/MEarth*1000, IF(S113&lt;Weiss_Rp_limit_2, Weiss_Mp_fac*(S113)^Weiss_Mp_exp, MJup_to_Mearth)))</f>
        <v>5.4817603811126778</v>
      </c>
      <c r="V113">
        <f>IF(Q113&lt;&gt;"", Q113, IF(R113&lt;&gt;"", R113, IF(I113&lt;&gt;"", I113*MJup_to_Mearth, IF(J113&lt;&gt;"", J113*MJup_to_Mearth, U113))))</f>
        <v>5.4817603811126778</v>
      </c>
      <c r="W113">
        <f>SQRT(P113/bigG)*Qs/((V113*Mearth_to_Msun)*(O113*Rsun_to_AU)^5)*(H113)^(13/2)/1000000000</f>
        <v>1483.861857231077</v>
      </c>
    </row>
    <row r="114" spans="1:23">
      <c r="A114">
        <v>1238</v>
      </c>
      <c r="B114" t="s">
        <v>29</v>
      </c>
      <c r="C114" t="s">
        <v>23</v>
      </c>
      <c r="D114">
        <v>4</v>
      </c>
      <c r="E114" s="1">
        <f>IF(COUNTIF(B$2:B$420, B114) &gt; 1, 1, 0)</f>
        <v>1</v>
      </c>
      <c r="F114">
        <v>5.8391719999999996</v>
      </c>
      <c r="G114">
        <v>6.4000000000000001E-2</v>
      </c>
      <c r="H114">
        <f t="shared" si="1"/>
        <v>6.4000000000000001E-2</v>
      </c>
      <c r="K114">
        <v>0.221</v>
      </c>
      <c r="L114">
        <v>1.02</v>
      </c>
      <c r="M114">
        <v>1.3</v>
      </c>
      <c r="N114">
        <v>4.22</v>
      </c>
      <c r="O114">
        <f>IF(M114&lt;&gt;"", M114, IF(AND(L114&lt;&gt;"", N114&lt;&gt;""), SQRT(bigG_mks*(L114*Msun_to_kg)/10^(N114-2))/Rsun_to_m))</f>
        <v>1.3</v>
      </c>
      <c r="P114">
        <f>IF(L114&lt;&gt;"", L114, 10^(N114-2)*(O114*Rsun_to_m)^2/bigG_mks/Msun_to_kg)</f>
        <v>1.02</v>
      </c>
      <c r="S114">
        <v>2.48</v>
      </c>
      <c r="T114">
        <v>2.3E-2</v>
      </c>
      <c r="U114">
        <f>IF(S114&lt;&gt;"", IF(S114&lt;Weiss_Rp_limit_1, 4*PI()/3*(S114*REarth)^3*(Weiss_dens_fac_1+Weiss_dens_fac_2*S114)/MEarth*1000, IF(S114&lt;Weiss_Rp_limit_2, Weiss_Mp_fac*(S114)^Weiss_Mp_exp, MJup_to_Mearth)))</f>
        <v>6.2602596042415062</v>
      </c>
      <c r="V114">
        <f>IF(Q114&lt;&gt;"", Q114, IF(R114&lt;&gt;"", R114, IF(I114&lt;&gt;"", I114*MJup_to_Mearth, IF(J114&lt;&gt;"", J114*MJup_to_Mearth, U114))))</f>
        <v>6.2602596042415062</v>
      </c>
      <c r="W114">
        <f>SQRT(P114/bigG)*Qs/((V114*Mearth_to_Msun)*(O114*Rsun_to_AU)^5)*(H114)^(13/2)/1000000000</f>
        <v>12823.591274110009</v>
      </c>
    </row>
    <row r="115" spans="1:23">
      <c r="A115">
        <v>1240</v>
      </c>
      <c r="B115" t="s">
        <v>51</v>
      </c>
      <c r="C115" t="s">
        <v>14</v>
      </c>
      <c r="D115">
        <v>3</v>
      </c>
      <c r="E115" s="1">
        <f>IF(COUNTIF(B$2:B$420, B115) &gt; 1, 1, 0)</f>
        <v>1</v>
      </c>
      <c r="F115">
        <v>2.3826670000000001</v>
      </c>
      <c r="G115">
        <v>3.4000000000000002E-2</v>
      </c>
      <c r="H115">
        <f t="shared" si="1"/>
        <v>3.4000000000000002E-2</v>
      </c>
      <c r="K115">
        <v>0.23300000000000001</v>
      </c>
      <c r="M115">
        <v>1.04</v>
      </c>
      <c r="N115">
        <v>4.3600000000000003</v>
      </c>
      <c r="O115">
        <f>IF(M115&lt;&gt;"", M115, IF(AND(L115&lt;&gt;"", N115&lt;&gt;""), SQRT(bigG_mks*(L115*Msun_to_kg)/10^(N115-2))/Rsun_to_m))</f>
        <v>1.04</v>
      </c>
      <c r="P115">
        <f>IF(L115&lt;&gt;"", L115, 10^(N115-2)*(O115*Rsun_to_m)^2/bigG_mks/Msun_to_kg)</f>
        <v>0.89847318000658416</v>
      </c>
      <c r="S115">
        <v>2.61</v>
      </c>
      <c r="T115">
        <v>2.4E-2</v>
      </c>
      <c r="U115">
        <f>IF(S115&lt;&gt;"", IF(S115&lt;Weiss_Rp_limit_1, 4*PI()/3*(S115*REarth)^3*(Weiss_dens_fac_1+Weiss_dens_fac_2*S115)/MEarth*1000, IF(S115&lt;Weiss_Rp_limit_2, Weiss_Mp_fac*(S115)^Weiss_Mp_exp, MJup_to_Mearth)))</f>
        <v>6.5648975323112788</v>
      </c>
      <c r="V115">
        <f>IF(Q115&lt;&gt;"", Q115, IF(R115&lt;&gt;"", R115, IF(I115&lt;&gt;"", I115*MJup_to_Mearth, IF(J115&lt;&gt;"", J115*MJup_to_Mearth, U115))))</f>
        <v>6.5648975323112788</v>
      </c>
      <c r="W115">
        <f>SQRT(P115/bigG)*Qs/((V115*Mearth_to_Msun)*(O115*Rsun_to_AU)^5)*(H115)^(13/2)/1000000000</f>
        <v>573.87819878940297</v>
      </c>
    </row>
    <row r="116" spans="1:23">
      <c r="A116">
        <v>1241</v>
      </c>
      <c r="B116" t="s">
        <v>51</v>
      </c>
      <c r="C116" t="s">
        <v>16</v>
      </c>
      <c r="D116">
        <v>3</v>
      </c>
      <c r="E116" s="1">
        <f>IF(COUNTIF(B$2:B$420, B116) &gt; 1, 1, 0)</f>
        <v>1</v>
      </c>
      <c r="F116">
        <v>6.5814839999999997</v>
      </c>
      <c r="G116">
        <v>6.6000000000000003E-2</v>
      </c>
      <c r="H116">
        <f t="shared" si="1"/>
        <v>6.6000000000000003E-2</v>
      </c>
      <c r="K116">
        <v>0.48299999999999998</v>
      </c>
      <c r="M116">
        <v>1.04</v>
      </c>
      <c r="N116">
        <v>4.3600000000000003</v>
      </c>
      <c r="O116">
        <f>IF(M116&lt;&gt;"", M116, IF(AND(L116&lt;&gt;"", N116&lt;&gt;""), SQRT(bigG_mks*(L116*Msun_to_kg)/10^(N116-2))/Rsun_to_m))</f>
        <v>1.04</v>
      </c>
      <c r="P116">
        <f>IF(L116&lt;&gt;"", L116, 10^(N116-2)*(O116*Rsun_to_m)^2/bigG_mks/Msun_to_kg)</f>
        <v>0.89847318000658416</v>
      </c>
      <c r="S116">
        <v>5.41</v>
      </c>
      <c r="T116">
        <v>0.05</v>
      </c>
      <c r="U116">
        <f>IF(S116&lt;&gt;"", IF(S116&lt;Weiss_Rp_limit_1, 4*PI()/3*(S116*REarth)^3*(Weiss_dens_fac_1+Weiss_dens_fac_2*S116)/MEarth*1000, IF(S116&lt;Weiss_Rp_limit_2, Weiss_Mp_fac*(S116)^Weiss_Mp_exp, MJup_to_Mearth)))</f>
        <v>318</v>
      </c>
      <c r="V116">
        <f>IF(Q116&lt;&gt;"", Q116, IF(R116&lt;&gt;"", R116, IF(I116&lt;&gt;"", I116*MJup_to_Mearth, IF(J116&lt;&gt;"", J116*MJup_to_Mearth, U116))))</f>
        <v>318</v>
      </c>
      <c r="W116">
        <f>SQRT(P116/bigG)*Qs/((V116*Mearth_to_Msun)*(O116*Rsun_to_AU)^5)*(H116)^(13/2)/1000000000</f>
        <v>883.16770275275201</v>
      </c>
    </row>
    <row r="117" spans="1:23">
      <c r="A117">
        <v>1263</v>
      </c>
      <c r="B117" t="s">
        <v>100</v>
      </c>
      <c r="C117" t="s">
        <v>14</v>
      </c>
      <c r="D117">
        <v>3</v>
      </c>
      <c r="E117" s="1">
        <f>IF(COUNTIF(B$2:B$420, B117) &gt; 1, 1, 0)</f>
        <v>1</v>
      </c>
      <c r="F117">
        <v>3.3537279999999998</v>
      </c>
      <c r="G117">
        <v>3.6999999999999998E-2</v>
      </c>
      <c r="H117">
        <f t="shared" si="1"/>
        <v>3.6999999999999998E-2</v>
      </c>
      <c r="K117">
        <v>0.17699999999999999</v>
      </c>
      <c r="L117">
        <v>0.56000000000000005</v>
      </c>
      <c r="M117">
        <v>0.56000000000000005</v>
      </c>
      <c r="N117">
        <v>4.7300000000000004</v>
      </c>
      <c r="O117">
        <f>IF(M117&lt;&gt;"", M117, IF(AND(L117&lt;&gt;"", N117&lt;&gt;""), SQRT(bigG_mks*(L117*Msun_to_kg)/10^(N117-2))/Rsun_to_m))</f>
        <v>0.56000000000000005</v>
      </c>
      <c r="P117">
        <f>IF(L117&lt;&gt;"", L117, 10^(N117-2)*(O117*Rsun_to_m)^2/bigG_mks/Msun_to_kg)</f>
        <v>0.56000000000000005</v>
      </c>
      <c r="S117">
        <v>1.98</v>
      </c>
      <c r="T117">
        <v>1.7999999999999999E-2</v>
      </c>
      <c r="U117">
        <f>IF(S117&lt;&gt;"", IF(S117&lt;Weiss_Rp_limit_1, 4*PI()/3*(S117*REarth)^3*(Weiss_dens_fac_1+Weiss_dens_fac_2*S117)/MEarth*1000, IF(S117&lt;Weiss_Rp_limit_2, Weiss_Mp_fac*(S117)^Weiss_Mp_exp, MJup_to_Mearth)))</f>
        <v>5.0775113975701522</v>
      </c>
      <c r="V117">
        <f>IF(Q117&lt;&gt;"", Q117, IF(R117&lt;&gt;"", R117, IF(I117&lt;&gt;"", I117*MJup_to_Mearth, IF(J117&lt;&gt;"", J117*MJup_to_Mearth, U117))))</f>
        <v>5.0775113975701522</v>
      </c>
      <c r="W117">
        <f>SQRT(P117/bigG)*Qs/((V117*Mearth_to_Msun)*(O117*Rsun_to_AU)^5)*(H117)^(13/2)/1000000000</f>
        <v>22421.415828911649</v>
      </c>
    </row>
    <row r="118" spans="1:23">
      <c r="A118">
        <v>1264</v>
      </c>
      <c r="B118" t="s">
        <v>100</v>
      </c>
      <c r="C118" t="s">
        <v>16</v>
      </c>
      <c r="D118">
        <v>3</v>
      </c>
      <c r="E118" s="1">
        <f>IF(COUNTIF(B$2:B$420, B118) &gt; 1, 1, 0)</f>
        <v>1</v>
      </c>
      <c r="F118">
        <v>6.8774499999999996</v>
      </c>
      <c r="G118">
        <v>0.06</v>
      </c>
      <c r="H118">
        <f t="shared" si="1"/>
        <v>0.06</v>
      </c>
      <c r="K118">
        <v>0.19</v>
      </c>
      <c r="L118">
        <v>0.56000000000000005</v>
      </c>
      <c r="M118">
        <v>0.56000000000000005</v>
      </c>
      <c r="N118">
        <v>4.7300000000000004</v>
      </c>
      <c r="O118">
        <f>IF(M118&lt;&gt;"", M118, IF(AND(L118&lt;&gt;"", N118&lt;&gt;""), SQRT(bigG_mks*(L118*Msun_to_kg)/10^(N118-2))/Rsun_to_m))</f>
        <v>0.56000000000000005</v>
      </c>
      <c r="P118">
        <f>IF(L118&lt;&gt;"", L118, 10^(N118-2)*(O118*Rsun_to_m)^2/bigG_mks/Msun_to_kg)</f>
        <v>0.56000000000000005</v>
      </c>
      <c r="S118">
        <v>2.13</v>
      </c>
      <c r="T118">
        <v>1.9E-2</v>
      </c>
      <c r="U118">
        <f>IF(S118&lt;&gt;"", IF(S118&lt;Weiss_Rp_limit_1, 4*PI()/3*(S118*REarth)^3*(Weiss_dens_fac_1+Weiss_dens_fac_2*S118)/MEarth*1000, IF(S118&lt;Weiss_Rp_limit_2, Weiss_Mp_fac*(S118)^Weiss_Mp_exp, MJup_to_Mearth)))</f>
        <v>5.434321287957629</v>
      </c>
      <c r="V118">
        <f>IF(Q118&lt;&gt;"", Q118, IF(R118&lt;&gt;"", R118, IF(I118&lt;&gt;"", I118*MJup_to_Mearth, IF(J118&lt;&gt;"", J118*MJup_to_Mearth, U118))))</f>
        <v>5.434321287957629</v>
      </c>
      <c r="W118">
        <f>SQRT(P118/bigG)*Qs/((V118*Mearth_to_Msun)*(O118*Rsun_to_AU)^5)*(H118)^(13/2)/1000000000</f>
        <v>485110.36056353361</v>
      </c>
    </row>
    <row r="119" spans="1:23">
      <c r="A119">
        <v>1268</v>
      </c>
      <c r="B119" t="s">
        <v>177</v>
      </c>
      <c r="C119" t="s">
        <v>14</v>
      </c>
      <c r="D119">
        <v>2</v>
      </c>
      <c r="E119" s="1">
        <f>IF(COUNTIF(B$2:B$420, B119) &gt; 1, 1, 0)</f>
        <v>1</v>
      </c>
      <c r="F119">
        <v>5.3267179999999996</v>
      </c>
      <c r="G119">
        <v>6.0999999999999999E-2</v>
      </c>
      <c r="H119">
        <f t="shared" si="1"/>
        <v>6.0999999999999999E-2</v>
      </c>
      <c r="K119">
        <v>0.22</v>
      </c>
      <c r="L119">
        <v>0.98</v>
      </c>
      <c r="M119">
        <v>0.96</v>
      </c>
      <c r="N119">
        <v>4.5</v>
      </c>
      <c r="O119">
        <f>IF(M119&lt;&gt;"", M119, IF(AND(L119&lt;&gt;"", N119&lt;&gt;""), SQRT(bigG_mks*(L119*Msun_to_kg)/10^(N119-2))/Rsun_to_m))</f>
        <v>0.96</v>
      </c>
      <c r="P119">
        <f>IF(L119&lt;&gt;"", L119, 10^(N119-2)*(O119*Rsun_to_m)^2/bigG_mks/Msun_to_kg)</f>
        <v>0.98</v>
      </c>
      <c r="S119">
        <v>2.4700000000000002</v>
      </c>
      <c r="T119">
        <v>2.3E-2</v>
      </c>
      <c r="U119">
        <f>IF(S119&lt;&gt;"", IF(S119&lt;Weiss_Rp_limit_1, 4*PI()/3*(S119*REarth)^3*(Weiss_dens_fac_1+Weiss_dens_fac_2*S119)/MEarth*1000, IF(S119&lt;Weiss_Rp_limit_2, Weiss_Mp_fac*(S119)^Weiss_Mp_exp, MJup_to_Mearth)))</f>
        <v>6.2367803128093424</v>
      </c>
      <c r="V119">
        <f>IF(Q119&lt;&gt;"", Q119, IF(R119&lt;&gt;"", R119, IF(I119&lt;&gt;"", I119*MJup_to_Mearth, IF(J119&lt;&gt;"", J119*MJup_to_Mearth, U119))))</f>
        <v>6.2367803128093424</v>
      </c>
      <c r="W119">
        <f>SQRT(P119/bigG)*Qs/((V119*Mearth_to_Msun)*(O119*Rsun_to_AU)^5)*(H119)^(13/2)/1000000000</f>
        <v>42052.247221299687</v>
      </c>
    </row>
    <row r="120" spans="1:23">
      <c r="A120">
        <v>1269</v>
      </c>
      <c r="B120" t="s">
        <v>177</v>
      </c>
      <c r="C120" t="s">
        <v>16</v>
      </c>
      <c r="D120">
        <v>2</v>
      </c>
      <c r="E120" s="1">
        <f>IF(COUNTIF(B$2:B$420, B120) &gt; 1, 1, 0)</f>
        <v>1</v>
      </c>
      <c r="F120">
        <v>8.1278989999999993</v>
      </c>
      <c r="G120">
        <v>8.1000000000000003E-2</v>
      </c>
      <c r="H120">
        <f t="shared" si="1"/>
        <v>8.1000000000000003E-2</v>
      </c>
      <c r="K120">
        <v>0.151</v>
      </c>
      <c r="L120">
        <v>0.98</v>
      </c>
      <c r="M120">
        <v>0.96</v>
      </c>
      <c r="N120">
        <v>4.5</v>
      </c>
      <c r="O120">
        <f>IF(M120&lt;&gt;"", M120, IF(AND(L120&lt;&gt;"", N120&lt;&gt;""), SQRT(bigG_mks*(L120*Msun_to_kg)/10^(N120-2))/Rsun_to_m))</f>
        <v>0.96</v>
      </c>
      <c r="P120">
        <f>IF(L120&lt;&gt;"", L120, 10^(N120-2)*(O120*Rsun_to_m)^2/bigG_mks/Msun_to_kg)</f>
        <v>0.98</v>
      </c>
      <c r="S120">
        <v>1.69</v>
      </c>
      <c r="T120">
        <v>1.4999999999999999E-2</v>
      </c>
      <c r="U120">
        <f>IF(S120&lt;&gt;"", IF(S120&lt;Weiss_Rp_limit_1, 4*PI()/3*(S120*REarth)^3*(Weiss_dens_fac_1+Weiss_dens_fac_2*S120)/MEarth*1000, IF(S120&lt;Weiss_Rp_limit_2, Weiss_Mp_fac*(S120)^Weiss_Mp_exp, MJup_to_Mearth)))</f>
        <v>4.3821467308783086</v>
      </c>
      <c r="V120">
        <f>IF(Q120&lt;&gt;"", Q120, IF(R120&lt;&gt;"", R120, IF(I120&lt;&gt;"", I120*MJup_to_Mearth, IF(J120&lt;&gt;"", J120*MJup_to_Mearth, U120))))</f>
        <v>4.3821467308783086</v>
      </c>
      <c r="W120">
        <f>SQRT(P120/bigG)*Qs/((V120*Mearth_to_Msun)*(O120*Rsun_to_AU)^5)*(H120)^(13/2)/1000000000</f>
        <v>378069.31925110263</v>
      </c>
    </row>
    <row r="121" spans="1:23">
      <c r="A121">
        <v>1272</v>
      </c>
      <c r="B121" t="s">
        <v>173</v>
      </c>
      <c r="C121" t="s">
        <v>14</v>
      </c>
      <c r="D121">
        <v>2</v>
      </c>
      <c r="E121" s="1">
        <f>IF(COUNTIF(B$2:B$420, B121) &gt; 1, 1, 0)</f>
        <v>1</v>
      </c>
      <c r="F121">
        <v>5.2177379999999998</v>
      </c>
      <c r="G121">
        <v>5.6000000000000001E-2</v>
      </c>
      <c r="H121">
        <f t="shared" si="1"/>
        <v>5.6000000000000001E-2</v>
      </c>
      <c r="K121">
        <v>7.9000000000000001E-2</v>
      </c>
      <c r="M121">
        <v>0.88</v>
      </c>
      <c r="N121">
        <v>4.49</v>
      </c>
      <c r="O121">
        <f>IF(M121&lt;&gt;"", M121, IF(AND(L121&lt;&gt;"", N121&lt;&gt;""), SQRT(bigG_mks*(L121*Msun_to_kg)/10^(N121-2))/Rsun_to_m))</f>
        <v>0.88</v>
      </c>
      <c r="P121">
        <f>IF(L121&lt;&gt;"", L121, 10^(N121-2)*(O121*Rsun_to_m)^2/bigG_mks/Msun_to_kg)</f>
        <v>0.8677683045608845</v>
      </c>
      <c r="S121">
        <v>0.89</v>
      </c>
      <c r="T121">
        <v>8.0000000000000002E-3</v>
      </c>
      <c r="U121">
        <f>IF(S121&lt;&gt;"", IF(S121&lt;Weiss_Rp_limit_1, 4*PI()/3*(S121*REarth)^3*(Weiss_dens_fac_1+Weiss_dens_fac_2*S121)/MEarth*1000, IF(S121&lt;Weiss_Rp_limit_2, Weiss_Mp_fac*(S121)^Weiss_Mp_exp, MJup_to_Mearth)))</f>
        <v>0.70276908594993415</v>
      </c>
      <c r="V121">
        <f>IF(Q121&lt;&gt;"", Q121, IF(R121&lt;&gt;"", R121, IF(I121&lt;&gt;"", I121*MJup_to_Mearth, IF(J121&lt;&gt;"", J121*MJup_to_Mearth, U121))))</f>
        <v>0.70276908594993415</v>
      </c>
      <c r="W121">
        <f>SQRT(P121/bigG)*Qs/((V121*Mearth_to_Msun)*(O121*Rsun_to_AU)^5)*(H121)^(13/2)/1000000000</f>
        <v>311205.24837878917</v>
      </c>
    </row>
    <row r="122" spans="1:23">
      <c r="A122">
        <v>1273</v>
      </c>
      <c r="B122" t="s">
        <v>173</v>
      </c>
      <c r="C122" t="s">
        <v>16</v>
      </c>
      <c r="D122">
        <v>2</v>
      </c>
      <c r="E122" s="1">
        <f>IF(COUNTIF(B$2:B$420, B122) &gt; 1, 1, 0)</f>
        <v>1</v>
      </c>
      <c r="F122">
        <v>7.4109350000000003</v>
      </c>
      <c r="G122">
        <v>7.0999999999999994E-2</v>
      </c>
      <c r="H122">
        <f t="shared" si="1"/>
        <v>7.0999999999999994E-2</v>
      </c>
      <c r="K122">
        <v>8.8999999999999996E-2</v>
      </c>
      <c r="M122">
        <v>0.88</v>
      </c>
      <c r="N122">
        <v>4.49</v>
      </c>
      <c r="O122">
        <f>IF(M122&lt;&gt;"", M122, IF(AND(L122&lt;&gt;"", N122&lt;&gt;""), SQRT(bigG_mks*(L122*Msun_to_kg)/10^(N122-2))/Rsun_to_m))</f>
        <v>0.88</v>
      </c>
      <c r="P122">
        <f>IF(L122&lt;&gt;"", L122, 10^(N122-2)*(O122*Rsun_to_m)^2/bigG_mks/Msun_to_kg)</f>
        <v>0.8677683045608845</v>
      </c>
      <c r="S122">
        <v>1</v>
      </c>
      <c r="T122">
        <v>8.9999999999999993E-3</v>
      </c>
      <c r="U122">
        <f>IF(S122&lt;&gt;"", IF(S122&lt;Weiss_Rp_limit_1, 4*PI()/3*(S122*REarth)^3*(Weiss_dens_fac_1+Weiss_dens_fac_2*S122)/MEarth*1000, IF(S122&lt;Weiss_Rp_limit_2, Weiss_Mp_fac*(S122)^Weiss_Mp_exp, MJup_to_Mearth)))</f>
        <v>1.0651242328602177</v>
      </c>
      <c r="V122">
        <f>IF(Q122&lt;&gt;"", Q122, IF(R122&lt;&gt;"", R122, IF(I122&lt;&gt;"", I122*MJup_to_Mearth, IF(J122&lt;&gt;"", J122*MJup_to_Mearth, U122))))</f>
        <v>1.0651242328602177</v>
      </c>
      <c r="W122">
        <f>SQRT(P122/bigG)*Qs/((V122*Mearth_to_Msun)*(O122*Rsun_to_AU)^5)*(H122)^(13/2)/1000000000</f>
        <v>960320.91453419928</v>
      </c>
    </row>
    <row r="123" spans="1:23">
      <c r="A123">
        <v>1274</v>
      </c>
      <c r="B123" t="s">
        <v>76</v>
      </c>
      <c r="C123" t="s">
        <v>14</v>
      </c>
      <c r="D123">
        <v>3</v>
      </c>
      <c r="E123" s="1">
        <f>IF(COUNTIF(B$2:B$420, B123) &gt; 1, 1, 0)</f>
        <v>1</v>
      </c>
      <c r="F123">
        <v>2.9713530000000001</v>
      </c>
      <c r="G123">
        <v>3.7999999999999999E-2</v>
      </c>
      <c r="H123">
        <f t="shared" si="1"/>
        <v>3.7999999999999999E-2</v>
      </c>
      <c r="K123">
        <v>0.128</v>
      </c>
      <c r="L123">
        <v>0.79</v>
      </c>
      <c r="M123">
        <v>0.93</v>
      </c>
      <c r="N123">
        <v>4.43</v>
      </c>
      <c r="O123">
        <f>IF(M123&lt;&gt;"", M123, IF(AND(L123&lt;&gt;"", N123&lt;&gt;""), SQRT(bigG_mks*(L123*Msun_to_kg)/10^(N123-2))/Rsun_to_m))</f>
        <v>0.93</v>
      </c>
      <c r="P123">
        <f>IF(L123&lt;&gt;"", L123, 10^(N123-2)*(O123*Rsun_to_m)^2/bigG_mks/Msun_to_kg)</f>
        <v>0.79</v>
      </c>
      <c r="S123">
        <v>1.43</v>
      </c>
      <c r="T123">
        <v>1.2999999999999999E-2</v>
      </c>
      <c r="U123">
        <f>IF(S123&lt;&gt;"", IF(S123&lt;Weiss_Rp_limit_1, 4*PI()/3*(S123*REarth)^3*(Weiss_dens_fac_1+Weiss_dens_fac_2*S123)/MEarth*1000, IF(S123&lt;Weiss_Rp_limit_2, Weiss_Mp_fac*(S123)^Weiss_Mp_exp, MJup_to_Mearth)))</f>
        <v>3.8947496098157601</v>
      </c>
      <c r="V123">
        <f>IF(Q123&lt;&gt;"", Q123, IF(R123&lt;&gt;"", R123, IF(I123&lt;&gt;"", I123*MJup_to_Mearth, IF(J123&lt;&gt;"", J123*MJup_to_Mearth, U123))))</f>
        <v>3.8947496098157601</v>
      </c>
      <c r="W123">
        <f>SQRT(P123/bigG)*Qs/((V123*Mearth_to_Msun)*(O123*Rsun_to_AU)^5)*(H123)^(13/2)/1000000000</f>
        <v>3268.5978721710876</v>
      </c>
    </row>
    <row r="124" spans="1:23">
      <c r="A124">
        <v>1275</v>
      </c>
      <c r="B124" t="s">
        <v>76</v>
      </c>
      <c r="C124" t="s">
        <v>16</v>
      </c>
      <c r="D124">
        <v>3</v>
      </c>
      <c r="E124" s="1">
        <f>IF(COUNTIF(B$2:B$420, B124) &gt; 1, 1, 0)</f>
        <v>1</v>
      </c>
      <c r="F124">
        <v>6.0573420000000002</v>
      </c>
      <c r="G124">
        <v>6.0999999999999999E-2</v>
      </c>
      <c r="H124">
        <f t="shared" si="1"/>
        <v>6.0999999999999999E-2</v>
      </c>
      <c r="K124">
        <v>0.16</v>
      </c>
      <c r="L124">
        <v>0.79</v>
      </c>
      <c r="M124">
        <v>0.93</v>
      </c>
      <c r="N124">
        <v>4.43</v>
      </c>
      <c r="O124">
        <f>IF(M124&lt;&gt;"", M124, IF(AND(L124&lt;&gt;"", N124&lt;&gt;""), SQRT(bigG_mks*(L124*Msun_to_kg)/10^(N124-2))/Rsun_to_m))</f>
        <v>0.93</v>
      </c>
      <c r="P124">
        <f>IF(L124&lt;&gt;"", L124, 10^(N124-2)*(O124*Rsun_to_m)^2/bigG_mks/Msun_to_kg)</f>
        <v>0.79</v>
      </c>
      <c r="S124">
        <v>1.79</v>
      </c>
      <c r="T124">
        <v>1.6E-2</v>
      </c>
      <c r="U124">
        <f>IF(S124&lt;&gt;"", IF(S124&lt;Weiss_Rp_limit_1, 4*PI()/3*(S124*REarth)^3*(Weiss_dens_fac_1+Weiss_dens_fac_2*S124)/MEarth*1000, IF(S124&lt;Weiss_Rp_limit_2, Weiss_Mp_fac*(S124)^Weiss_Mp_exp, MJup_to_Mearth)))</f>
        <v>4.6228052605532746</v>
      </c>
      <c r="V124">
        <f>IF(Q124&lt;&gt;"", Q124, IF(R124&lt;&gt;"", R124, IF(I124&lt;&gt;"", I124*MJup_to_Mearth, IF(J124&lt;&gt;"", J124*MJup_to_Mearth, U124))))</f>
        <v>4.6228052605532746</v>
      </c>
      <c r="W124">
        <f>SQRT(P124/bigG)*Qs/((V124*Mearth_to_Msun)*(O124*Rsun_to_AU)^5)*(H124)^(13/2)/1000000000</f>
        <v>59701.602270621072</v>
      </c>
    </row>
    <row r="125" spans="1:23">
      <c r="A125">
        <v>1277</v>
      </c>
      <c r="B125" t="s">
        <v>74</v>
      </c>
      <c r="C125" t="s">
        <v>14</v>
      </c>
      <c r="D125">
        <v>2</v>
      </c>
      <c r="E125" s="1">
        <f>IF(COUNTIF(B$2:B$420, B125) &gt; 1, 1, 0)</f>
        <v>1</v>
      </c>
      <c r="F125">
        <v>2.9365320000000001</v>
      </c>
      <c r="G125">
        <v>3.6999999999999998E-2</v>
      </c>
      <c r="H125">
        <f t="shared" si="1"/>
        <v>3.6999999999999998E-2</v>
      </c>
      <c r="K125">
        <v>0.13400000000000001</v>
      </c>
      <c r="M125">
        <v>0.81</v>
      </c>
      <c r="N125">
        <v>4.51</v>
      </c>
      <c r="O125">
        <f>IF(M125&lt;&gt;"", M125, IF(AND(L125&lt;&gt;"", N125&lt;&gt;""), SQRT(bigG_mks*(L125*Msun_to_kg)/10^(N125-2))/Rsun_to_m))</f>
        <v>0.81</v>
      </c>
      <c r="P125">
        <f>IF(L125&lt;&gt;"", L125, 10^(N125-2)*(O125*Rsun_to_m)^2/bigG_mks/Msun_to_kg)</f>
        <v>0.76985418828112762</v>
      </c>
      <c r="S125">
        <v>1.5</v>
      </c>
      <c r="T125">
        <v>1.4E-2</v>
      </c>
      <c r="U125">
        <f>IF(S125&lt;&gt;"", IF(S125&lt;Weiss_Rp_limit_1, 4*PI()/3*(S125*REarth)^3*(Weiss_dens_fac_1+Weiss_dens_fac_2*S125)/MEarth*1000, IF(S125&lt;Weiss_Rp_limit_2, Weiss_Mp_fac*(S125)^Weiss_Mp_exp, MJup_to_Mearth)))</f>
        <v>3.9220863491936346</v>
      </c>
      <c r="V125">
        <f>IF(Q125&lt;&gt;"", Q125, IF(R125&lt;&gt;"", R125, IF(I125&lt;&gt;"", I125*MJup_to_Mearth, IF(J125&lt;&gt;"", J125*MJup_to_Mearth, U125))))</f>
        <v>3.9220863491936346</v>
      </c>
      <c r="W125">
        <f>SQRT(P125/bigG)*Qs/((V125*Mearth_to_Msun)*(O125*Rsun_to_AU)^5)*(H125)^(13/2)/1000000000</f>
        <v>5375.5394669559446</v>
      </c>
    </row>
    <row r="126" spans="1:23">
      <c r="A126">
        <v>1278</v>
      </c>
      <c r="B126" t="s">
        <v>74</v>
      </c>
      <c r="C126" t="s">
        <v>16</v>
      </c>
      <c r="D126">
        <v>2</v>
      </c>
      <c r="E126" s="1">
        <f>IF(COUNTIF(B$2:B$420, B126) &gt; 1, 1, 0)</f>
        <v>1</v>
      </c>
      <c r="F126">
        <v>8.0149270000000001</v>
      </c>
      <c r="G126">
        <v>7.2999999999999995E-2</v>
      </c>
      <c r="H126">
        <f t="shared" si="1"/>
        <v>7.2999999999999995E-2</v>
      </c>
      <c r="K126">
        <v>0.17699999999999999</v>
      </c>
      <c r="M126">
        <v>0.81</v>
      </c>
      <c r="N126">
        <v>4.51</v>
      </c>
      <c r="O126">
        <f>IF(M126&lt;&gt;"", M126, IF(AND(L126&lt;&gt;"", N126&lt;&gt;""), SQRT(bigG_mks*(L126*Msun_to_kg)/10^(N126-2))/Rsun_to_m))</f>
        <v>0.81</v>
      </c>
      <c r="P126">
        <f>IF(L126&lt;&gt;"", L126, 10^(N126-2)*(O126*Rsun_to_m)^2/bigG_mks/Msun_to_kg)</f>
        <v>0.76985418828112762</v>
      </c>
      <c r="S126">
        <v>1.98</v>
      </c>
      <c r="T126">
        <v>1.7999999999999999E-2</v>
      </c>
      <c r="U126">
        <f>IF(S126&lt;&gt;"", IF(S126&lt;Weiss_Rp_limit_1, 4*PI()/3*(S126*REarth)^3*(Weiss_dens_fac_1+Weiss_dens_fac_2*S126)/MEarth*1000, IF(S126&lt;Weiss_Rp_limit_2, Weiss_Mp_fac*(S126)^Weiss_Mp_exp, MJup_to_Mearth)))</f>
        <v>5.0775113975701522</v>
      </c>
      <c r="V126">
        <f>IF(Q126&lt;&gt;"", Q126, IF(R126&lt;&gt;"", R126, IF(I126&lt;&gt;"", I126*MJup_to_Mearth, IF(J126&lt;&gt;"", J126*MJup_to_Mearth, U126))))</f>
        <v>5.0775113975701522</v>
      </c>
      <c r="W126">
        <f>SQRT(P126/bigG)*Qs/((V126*Mearth_to_Msun)*(O126*Rsun_to_AU)^5)*(H126)^(13/2)/1000000000</f>
        <v>344013.65631081327</v>
      </c>
    </row>
    <row r="127" spans="1:23">
      <c r="A127">
        <v>686</v>
      </c>
      <c r="B127" t="s">
        <v>202</v>
      </c>
      <c r="C127" t="s">
        <v>14</v>
      </c>
      <c r="D127">
        <v>2</v>
      </c>
      <c r="E127" s="1">
        <f>IF(COUNTIF(B$2:B$420, B127) &gt; 1, 1, 0)</f>
        <v>1</v>
      </c>
      <c r="F127">
        <v>5.9123000000000001</v>
      </c>
      <c r="G127">
        <v>6.2E-2</v>
      </c>
      <c r="H127">
        <f t="shared" si="1"/>
        <v>6.2E-2</v>
      </c>
      <c r="I127">
        <v>1.51</v>
      </c>
      <c r="K127">
        <v>0.32100000000000001</v>
      </c>
      <c r="L127">
        <v>0.75</v>
      </c>
      <c r="M127">
        <v>0.7</v>
      </c>
      <c r="N127">
        <v>4.29</v>
      </c>
      <c r="O127">
        <f>IF(M127&lt;&gt;"", M127, IF(AND(L127&lt;&gt;"", N127&lt;&gt;""), SQRT(bigG_mks*(L127*Msun_to_kg)/10^(N127-2))/Rsun_to_m))</f>
        <v>0.7</v>
      </c>
      <c r="P127">
        <f>IF(L127&lt;&gt;"", L127, 10^(N127-2)*(O127*Rsun_to_m)^2/bigG_mks/Msun_to_kg)</f>
        <v>0.75</v>
      </c>
      <c r="Q127">
        <v>479.9</v>
      </c>
      <c r="S127">
        <v>3.6</v>
      </c>
      <c r="T127">
        <v>3.3000000000000002E-2</v>
      </c>
      <c r="U127">
        <f>IF(S127&lt;&gt;"", IF(S127&lt;Weiss_Rp_limit_1, 4*PI()/3*(S127*REarth)^3*(Weiss_dens_fac_1+Weiss_dens_fac_2*S127)/MEarth*1000, IF(S127&lt;Weiss_Rp_limit_2, Weiss_Mp_fac*(S127)^Weiss_Mp_exp, MJup_to_Mearth)))</f>
        <v>8.8534717470155808</v>
      </c>
      <c r="V127">
        <f>IF(Q127&lt;&gt;"", Q127, IF(R127&lt;&gt;"", R127, IF(I127&lt;&gt;"", I127*MJup_to_Mearth, IF(J127&lt;&gt;"", J127*MJup_to_Mearth, U127))))</f>
        <v>479.9</v>
      </c>
      <c r="W127">
        <f>SQRT(P127/bigG)*Qs/((V127*Mearth_to_Msun)*(O127*Rsun_to_AU)^5)*(H127)^(13/2)/1000000000</f>
        <v>2578.0095312922531</v>
      </c>
    </row>
    <row r="128" spans="1:23">
      <c r="A128">
        <v>687</v>
      </c>
      <c r="B128" t="s">
        <v>202</v>
      </c>
      <c r="C128" t="s">
        <v>16</v>
      </c>
      <c r="D128">
        <v>2</v>
      </c>
      <c r="E128" s="1">
        <f>IF(COUNTIF(B$2:B$420, B128) &gt; 1, 1, 0)</f>
        <v>1</v>
      </c>
      <c r="F128">
        <v>8.9857999999999993</v>
      </c>
      <c r="G128">
        <v>8.1000000000000003E-2</v>
      </c>
      <c r="H128">
        <f t="shared" si="1"/>
        <v>8.1000000000000003E-2</v>
      </c>
      <c r="I128">
        <v>1.36</v>
      </c>
      <c r="K128">
        <v>0.30299999999999999</v>
      </c>
      <c r="L128">
        <v>0.75</v>
      </c>
      <c r="M128">
        <v>0.7</v>
      </c>
      <c r="N128">
        <v>4.29</v>
      </c>
      <c r="O128">
        <f>IF(M128&lt;&gt;"", M128, IF(AND(L128&lt;&gt;"", N128&lt;&gt;""), SQRT(bigG_mks*(L128*Msun_to_kg)/10^(N128-2))/Rsun_to_m))</f>
        <v>0.7</v>
      </c>
      <c r="P128">
        <f>IF(L128&lt;&gt;"", L128, 10^(N128-2)*(O128*Rsun_to_m)^2/bigG_mks/Msun_to_kg)</f>
        <v>0.75</v>
      </c>
      <c r="Q128">
        <v>432.23</v>
      </c>
      <c r="S128">
        <v>3.4</v>
      </c>
      <c r="T128">
        <v>3.1E-2</v>
      </c>
      <c r="U128">
        <f>IF(S128&lt;&gt;"", IF(S128&lt;Weiss_Rp_limit_1, 4*PI()/3*(S128*REarth)^3*(Weiss_dens_fac_1+Weiss_dens_fac_2*S128)/MEarth*1000, IF(S128&lt;Weiss_Rp_limit_2, Weiss_Mp_fac*(S128)^Weiss_Mp_exp, MJup_to_Mearth)))</f>
        <v>8.3951347785490462</v>
      </c>
      <c r="V128">
        <f>IF(Q128&lt;&gt;"", Q128, IF(R128&lt;&gt;"", R128, IF(I128&lt;&gt;"", I128*MJup_to_Mearth, IF(J128&lt;&gt;"", J128*MJup_to_Mearth, U128))))</f>
        <v>432.23</v>
      </c>
      <c r="W128">
        <f>SQRT(P128/bigG)*Qs/((V128*Mearth_to_Msun)*(O128*Rsun_to_AU)^5)*(H128)^(13/2)/1000000000</f>
        <v>16267.731760778241</v>
      </c>
    </row>
    <row r="129" spans="1:23">
      <c r="A129">
        <v>1294</v>
      </c>
      <c r="B129" t="s">
        <v>46</v>
      </c>
      <c r="C129" t="s">
        <v>14</v>
      </c>
      <c r="D129">
        <v>2</v>
      </c>
      <c r="E129" s="1">
        <f>IF(COUNTIF(B$2:B$420, B129) &gt; 1, 1, 0)</f>
        <v>1</v>
      </c>
      <c r="F129">
        <v>2.1395420000000001</v>
      </c>
      <c r="G129">
        <v>3.2000000000000001E-2</v>
      </c>
      <c r="H129">
        <f t="shared" si="1"/>
        <v>3.2000000000000001E-2</v>
      </c>
      <c r="K129">
        <v>0.129</v>
      </c>
      <c r="L129">
        <v>0.91</v>
      </c>
      <c r="M129">
        <v>0.89</v>
      </c>
      <c r="N129">
        <v>4.54</v>
      </c>
      <c r="O129">
        <f>IF(M129&lt;&gt;"", M129, IF(AND(L129&lt;&gt;"", N129&lt;&gt;""), SQRT(bigG_mks*(L129*Msun_to_kg)/10^(N129-2))/Rsun_to_m))</f>
        <v>0.89</v>
      </c>
      <c r="P129">
        <f>IF(L129&lt;&gt;"", L129, 10^(N129-2)*(O129*Rsun_to_m)^2/bigG_mks/Msun_to_kg)</f>
        <v>0.91</v>
      </c>
      <c r="S129">
        <v>1.45</v>
      </c>
      <c r="T129">
        <v>1.2999999999999999E-2</v>
      </c>
      <c r="U129">
        <f>IF(S129&lt;&gt;"", IF(S129&lt;Weiss_Rp_limit_1, 4*PI()/3*(S129*REarth)^3*(Weiss_dens_fac_1+Weiss_dens_fac_2*S129)/MEarth*1000, IF(S129&lt;Weiss_Rp_limit_2, Weiss_Mp_fac*(S129)^Weiss_Mp_exp, MJup_to_Mearth)))</f>
        <v>4.0982896630113013</v>
      </c>
      <c r="V129">
        <f>IF(Q129&lt;&gt;"", Q129, IF(R129&lt;&gt;"", R129, IF(I129&lt;&gt;"", I129*MJup_to_Mearth, IF(J129&lt;&gt;"", J129*MJup_to_Mearth, U129))))</f>
        <v>4.0982896630113013</v>
      </c>
      <c r="W129">
        <f>SQRT(P129/bigG)*Qs/((V129*Mearth_to_Msun)*(O129*Rsun_to_AU)^5)*(H129)^(13/2)/1000000000</f>
        <v>1359.2261666622605</v>
      </c>
    </row>
    <row r="130" spans="1:23">
      <c r="A130">
        <v>1295</v>
      </c>
      <c r="B130" t="s">
        <v>46</v>
      </c>
      <c r="C130" t="s">
        <v>16</v>
      </c>
      <c r="D130">
        <v>2</v>
      </c>
      <c r="E130" s="1">
        <f>IF(COUNTIF(B$2:B$420, B130) &gt; 1, 1, 0)</f>
        <v>1</v>
      </c>
      <c r="F130">
        <v>4.8070909999999998</v>
      </c>
      <c r="G130">
        <v>5.6000000000000001E-2</v>
      </c>
      <c r="H130">
        <f t="shared" si="1"/>
        <v>5.6000000000000001E-2</v>
      </c>
      <c r="K130">
        <v>0.17899999999999999</v>
      </c>
      <c r="L130">
        <v>0.91</v>
      </c>
      <c r="M130">
        <v>0.89</v>
      </c>
      <c r="N130">
        <v>4.54</v>
      </c>
      <c r="O130">
        <f>IF(M130&lt;&gt;"", M130, IF(AND(L130&lt;&gt;"", N130&lt;&gt;""), SQRT(bigG_mks*(L130*Msun_to_kg)/10^(N130-2))/Rsun_to_m))</f>
        <v>0.89</v>
      </c>
      <c r="P130">
        <f>IF(L130&lt;&gt;"", L130, 10^(N130-2)*(O130*Rsun_to_m)^2/bigG_mks/Msun_to_kg)</f>
        <v>0.91</v>
      </c>
      <c r="S130">
        <v>2.0099999999999998</v>
      </c>
      <c r="T130">
        <v>1.7999999999999999E-2</v>
      </c>
      <c r="U130">
        <f>IF(S130&lt;&gt;"", IF(S130&lt;Weiss_Rp_limit_1, 4*PI()/3*(S130*REarth)^3*(Weiss_dens_fac_1+Weiss_dens_fac_2*S130)/MEarth*1000, IF(S130&lt;Weiss_Rp_limit_2, Weiss_Mp_fac*(S130)^Weiss_Mp_exp, MJup_to_Mearth)))</f>
        <v>5.1490204110665374</v>
      </c>
      <c r="V130">
        <f>IF(Q130&lt;&gt;"", Q130, IF(R130&lt;&gt;"", R130, IF(I130&lt;&gt;"", I130*MJup_to_Mearth, IF(J130&lt;&gt;"", J130*MJup_to_Mearth, U130))))</f>
        <v>5.1490204110665374</v>
      </c>
      <c r="W130">
        <f>SQRT(P130/bigG)*Qs/((V130*Mearth_to_Msun)*(O130*Rsun_to_AU)^5)*(H130)^(13/2)/1000000000</f>
        <v>41107.122793368078</v>
      </c>
    </row>
    <row r="131" spans="1:23">
      <c r="A131">
        <v>1306</v>
      </c>
      <c r="B131" t="s">
        <v>66</v>
      </c>
      <c r="C131" t="s">
        <v>14</v>
      </c>
      <c r="D131">
        <v>2</v>
      </c>
      <c r="E131" s="1">
        <f>IF(COUNTIF(B$2:B$420, B131) &gt; 1, 1, 0)</f>
        <v>1</v>
      </c>
      <c r="F131">
        <v>2.633867</v>
      </c>
      <c r="G131">
        <v>3.5999999999999997E-2</v>
      </c>
      <c r="H131">
        <f t="shared" ref="H131:H194" si="2">IF(G131&lt;&gt;"", G131, ((F131/365.25)^2*P131)^(1/3))</f>
        <v>3.5999999999999997E-2</v>
      </c>
      <c r="K131">
        <v>0.12</v>
      </c>
      <c r="L131">
        <v>0.85</v>
      </c>
      <c r="M131">
        <v>0.81</v>
      </c>
      <c r="N131">
        <v>4.58</v>
      </c>
      <c r="O131">
        <f>IF(M131&lt;&gt;"", M131, IF(AND(L131&lt;&gt;"", N131&lt;&gt;""), SQRT(bigG_mks*(L131*Msun_to_kg)/10^(N131-2))/Rsun_to_m))</f>
        <v>0.81</v>
      </c>
      <c r="P131">
        <f>IF(L131&lt;&gt;"", L131, 10^(N131-2)*(O131*Rsun_to_m)^2/bigG_mks/Msun_to_kg)</f>
        <v>0.85</v>
      </c>
      <c r="S131">
        <v>1.34</v>
      </c>
      <c r="T131">
        <v>1.2E-2</v>
      </c>
      <c r="U131">
        <f>IF(S131&lt;&gt;"", IF(S131&lt;Weiss_Rp_limit_1, 4*PI()/3*(S131*REarth)^3*(Weiss_dens_fac_1+Weiss_dens_fac_2*S131)/MEarth*1000, IF(S131&lt;Weiss_Rp_limit_2, Weiss_Mp_fac*(S131)^Weiss_Mp_exp, MJup_to_Mearth)))</f>
        <v>3.070339695724833</v>
      </c>
      <c r="V131">
        <f>IF(Q131&lt;&gt;"", Q131, IF(R131&lt;&gt;"", R131, IF(I131&lt;&gt;"", I131*MJup_to_Mearth, IF(J131&lt;&gt;"", J131*MJup_to_Mearth, U131))))</f>
        <v>3.070339695724833</v>
      </c>
      <c r="W131">
        <f>SQRT(P131/bigG)*Qs/((V131*Mearth_to_Msun)*(O131*Rsun_to_AU)^5)*(H131)^(13/2)/1000000000</f>
        <v>6038.277266720137</v>
      </c>
    </row>
    <row r="132" spans="1:23">
      <c r="A132">
        <v>1307</v>
      </c>
      <c r="B132" t="s">
        <v>66</v>
      </c>
      <c r="C132" t="s">
        <v>16</v>
      </c>
      <c r="D132">
        <v>2</v>
      </c>
      <c r="E132" s="1">
        <f>IF(COUNTIF(B$2:B$420, B132) &gt; 1, 1, 0)</f>
        <v>1</v>
      </c>
      <c r="F132">
        <v>6.1866760000000003</v>
      </c>
      <c r="G132">
        <v>6.4000000000000001E-2</v>
      </c>
      <c r="H132">
        <f t="shared" si="2"/>
        <v>6.4000000000000001E-2</v>
      </c>
      <c r="K132">
        <v>0.1</v>
      </c>
      <c r="L132">
        <v>0.85</v>
      </c>
      <c r="M132">
        <v>0.81</v>
      </c>
      <c r="N132">
        <v>4.58</v>
      </c>
      <c r="O132">
        <f>IF(M132&lt;&gt;"", M132, IF(AND(L132&lt;&gt;"", N132&lt;&gt;""), SQRT(bigG_mks*(L132*Msun_to_kg)/10^(N132-2))/Rsun_to_m))</f>
        <v>0.81</v>
      </c>
      <c r="P132">
        <f>IF(L132&lt;&gt;"", L132, 10^(N132-2)*(O132*Rsun_to_m)^2/bigG_mks/Msun_to_kg)</f>
        <v>0.85</v>
      </c>
      <c r="S132">
        <v>1.1200000000000001</v>
      </c>
      <c r="T132">
        <v>0.01</v>
      </c>
      <c r="U132">
        <f>IF(S132&lt;&gt;"", IF(S132&lt;Weiss_Rp_limit_1, 4*PI()/3*(S132*REarth)^3*(Weiss_dens_fac_1+Weiss_dens_fac_2*S132)/MEarth*1000, IF(S132&lt;Weiss_Rp_limit_2, Weiss_Mp_fac*(S132)^Weiss_Mp_exp, MJup_to_Mearth)))</f>
        <v>1.6010181879017547</v>
      </c>
      <c r="V132">
        <f>IF(Q132&lt;&gt;"", Q132, IF(R132&lt;&gt;"", R132, IF(I132&lt;&gt;"", I132*MJup_to_Mearth, IF(J132&lt;&gt;"", J132*MJup_to_Mearth, U132))))</f>
        <v>1.6010181879017547</v>
      </c>
      <c r="W132">
        <f>SQRT(P132/bigG)*Qs/((V132*Mearth_to_Msun)*(O132*Rsun_to_AU)^5)*(H132)^(13/2)/1000000000</f>
        <v>487423.86489042791</v>
      </c>
    </row>
    <row r="133" spans="1:23">
      <c r="A133">
        <v>1308</v>
      </c>
      <c r="B133" t="s">
        <v>36</v>
      </c>
      <c r="C133" t="s">
        <v>14</v>
      </c>
      <c r="D133">
        <v>4</v>
      </c>
      <c r="E133" s="1">
        <f>IF(COUNTIF(B$2:B$420, B133) &gt; 1, 1, 0)</f>
        <v>1</v>
      </c>
      <c r="F133">
        <v>1.7963020000000001</v>
      </c>
      <c r="G133">
        <v>2.7E-2</v>
      </c>
      <c r="H133">
        <f t="shared" si="2"/>
        <v>2.7E-2</v>
      </c>
      <c r="K133">
        <v>0.111</v>
      </c>
      <c r="M133">
        <v>0.86</v>
      </c>
      <c r="N133">
        <v>4.5</v>
      </c>
      <c r="O133">
        <f>IF(M133&lt;&gt;"", M133, IF(AND(L133&lt;&gt;"", N133&lt;&gt;""), SQRT(bigG_mks*(L133*Msun_to_kg)/10^(N133-2))/Rsun_to_m))</f>
        <v>0.86</v>
      </c>
      <c r="P133">
        <f>IF(L133&lt;&gt;"", L133, 10^(N133-2)*(O133*Rsun_to_m)^2/bigG_mks/Msun_to_kg)</f>
        <v>0.84807711001495489</v>
      </c>
      <c r="S133">
        <v>1.24</v>
      </c>
      <c r="T133">
        <v>1.0999999999999999E-2</v>
      </c>
      <c r="U133">
        <f>IF(S133&lt;&gt;"", IF(S133&lt;Weiss_Rp_limit_1, 4*PI()/3*(S133*REarth)^3*(Weiss_dens_fac_1+Weiss_dens_fac_2*S133)/MEarth*1000, IF(S133&lt;Weiss_Rp_limit_2, Weiss_Mp_fac*(S133)^Weiss_Mp_exp, MJup_to_Mearth)))</f>
        <v>2.314683505020767</v>
      </c>
      <c r="V133">
        <f>IF(Q133&lt;&gt;"", Q133, IF(R133&lt;&gt;"", R133, IF(I133&lt;&gt;"", I133*MJup_to_Mearth, IF(J133&lt;&gt;"", J133*MJup_to_Mearth, U133))))</f>
        <v>2.314683505020767</v>
      </c>
      <c r="W133">
        <f>SQRT(P133/bigG)*Qs/((V133*Mearth_to_Msun)*(O133*Rsun_to_AU)^5)*(H133)^(13/2)/1000000000</f>
        <v>914.00194532167109</v>
      </c>
    </row>
    <row r="134" spans="1:23">
      <c r="A134">
        <v>1309</v>
      </c>
      <c r="B134" t="s">
        <v>36</v>
      </c>
      <c r="C134" t="s">
        <v>16</v>
      </c>
      <c r="D134">
        <v>4</v>
      </c>
      <c r="E134" s="1">
        <f>IF(COUNTIF(B$2:B$420, B134) &gt; 1, 1, 0)</f>
        <v>1</v>
      </c>
      <c r="F134">
        <v>3.4680949999999999</v>
      </c>
      <c r="G134">
        <v>4.2000000000000003E-2</v>
      </c>
      <c r="H134">
        <f t="shared" si="2"/>
        <v>4.2000000000000003E-2</v>
      </c>
      <c r="K134">
        <v>0.122</v>
      </c>
      <c r="M134">
        <v>0.86</v>
      </c>
      <c r="N134">
        <v>4.5</v>
      </c>
      <c r="O134">
        <f>IF(M134&lt;&gt;"", M134, IF(AND(L134&lt;&gt;"", N134&lt;&gt;""), SQRT(bigG_mks*(L134*Msun_to_kg)/10^(N134-2))/Rsun_to_m))</f>
        <v>0.86</v>
      </c>
      <c r="P134">
        <f>IF(L134&lt;&gt;"", L134, 10^(N134-2)*(O134*Rsun_to_m)^2/bigG_mks/Msun_to_kg)</f>
        <v>0.84807711001495489</v>
      </c>
      <c r="S134">
        <v>1.37</v>
      </c>
      <c r="T134">
        <v>1.2999999999999999E-2</v>
      </c>
      <c r="U134">
        <f>IF(S134&lt;&gt;"", IF(S134&lt;Weiss_Rp_limit_1, 4*PI()/3*(S134*REarth)^3*(Weiss_dens_fac_1+Weiss_dens_fac_2*S134)/MEarth*1000, IF(S134&lt;Weiss_Rp_limit_2, Weiss_Mp_fac*(S134)^Weiss_Mp_exp, MJup_to_Mearth)))</f>
        <v>3.3290663836522336</v>
      </c>
      <c r="V134">
        <f>IF(Q134&lt;&gt;"", Q134, IF(R134&lt;&gt;"", R134, IF(I134&lt;&gt;"", I134*MJup_to_Mearth, IF(J134&lt;&gt;"", J134*MJup_to_Mearth, U134))))</f>
        <v>3.3290663836522336</v>
      </c>
      <c r="W134">
        <f>SQRT(P134/bigG)*Qs/((V134*Mearth_to_Msun)*(O134*Rsun_to_AU)^5)*(H134)^(13/2)/1000000000</f>
        <v>11229.804664594867</v>
      </c>
    </row>
    <row r="135" spans="1:23">
      <c r="A135">
        <v>1310</v>
      </c>
      <c r="B135" t="s">
        <v>36</v>
      </c>
      <c r="C135" t="s">
        <v>23</v>
      </c>
      <c r="D135">
        <v>4</v>
      </c>
      <c r="E135" s="1">
        <f>IF(COUNTIF(B$2:B$420, B135) &gt; 1, 1, 0)</f>
        <v>1</v>
      </c>
      <c r="F135">
        <v>5.9143230000000004</v>
      </c>
      <c r="G135">
        <v>6.0999999999999999E-2</v>
      </c>
      <c r="H135">
        <f t="shared" si="2"/>
        <v>6.0999999999999999E-2</v>
      </c>
      <c r="K135">
        <v>0.11899999999999999</v>
      </c>
      <c r="M135">
        <v>0.86</v>
      </c>
      <c r="N135">
        <v>4.5</v>
      </c>
      <c r="O135">
        <f>IF(M135&lt;&gt;"", M135, IF(AND(L135&lt;&gt;"", N135&lt;&gt;""), SQRT(bigG_mks*(L135*Msun_to_kg)/10^(N135-2))/Rsun_to_m))</f>
        <v>0.86</v>
      </c>
      <c r="P135">
        <f>IF(L135&lt;&gt;"", L135, 10^(N135-2)*(O135*Rsun_to_m)^2/bigG_mks/Msun_to_kg)</f>
        <v>0.84807711001495489</v>
      </c>
      <c r="S135">
        <v>1.33</v>
      </c>
      <c r="T135">
        <v>1.2E-2</v>
      </c>
      <c r="U135">
        <f>IF(S135&lt;&gt;"", IF(S135&lt;Weiss_Rp_limit_1, 4*PI()/3*(S135*REarth)^3*(Weiss_dens_fac_1+Weiss_dens_fac_2*S135)/MEarth*1000, IF(S135&lt;Weiss_Rp_limit_2, Weiss_Mp_fac*(S135)^Weiss_Mp_exp, MJup_to_Mearth)))</f>
        <v>2.9875165141051148</v>
      </c>
      <c r="V135">
        <f>IF(Q135&lt;&gt;"", Q135, IF(R135&lt;&gt;"", R135, IF(I135&lt;&gt;"", I135*MJup_to_Mearth, IF(J135&lt;&gt;"", J135*MJup_to_Mearth, U135))))</f>
        <v>2.9875165141051148</v>
      </c>
      <c r="W135">
        <f>SQRT(P135/bigG)*Qs/((V135*Mearth_to_Msun)*(O135*Rsun_to_AU)^5)*(H135)^(13/2)/1000000000</f>
        <v>141549.35109278347</v>
      </c>
    </row>
    <row r="136" spans="1:23">
      <c r="A136">
        <v>1322</v>
      </c>
      <c r="B136" t="s">
        <v>106</v>
      </c>
      <c r="C136" t="s">
        <v>14</v>
      </c>
      <c r="D136">
        <v>2</v>
      </c>
      <c r="E136" s="1">
        <f>IF(COUNTIF(B$2:B$420, B136) &gt; 1, 1, 0)</f>
        <v>1</v>
      </c>
      <c r="F136">
        <v>3.5465110000000002</v>
      </c>
      <c r="G136">
        <v>4.7E-2</v>
      </c>
      <c r="H136">
        <f t="shared" si="2"/>
        <v>4.7E-2</v>
      </c>
      <c r="K136">
        <v>0.193</v>
      </c>
      <c r="L136">
        <v>1.03</v>
      </c>
      <c r="M136">
        <v>1.02</v>
      </c>
      <c r="N136">
        <v>4.47</v>
      </c>
      <c r="O136">
        <f>IF(M136&lt;&gt;"", M136, IF(AND(L136&lt;&gt;"", N136&lt;&gt;""), SQRT(bigG_mks*(L136*Msun_to_kg)/10^(N136-2))/Rsun_to_m))</f>
        <v>1.02</v>
      </c>
      <c r="P136">
        <f>IF(L136&lt;&gt;"", L136, 10^(N136-2)*(O136*Rsun_to_m)^2/bigG_mks/Msun_to_kg)</f>
        <v>1.03</v>
      </c>
      <c r="S136">
        <v>2.16</v>
      </c>
      <c r="T136">
        <v>0.02</v>
      </c>
      <c r="U136">
        <f>IF(S136&lt;&gt;"", IF(S136&lt;Weiss_Rp_limit_1, 4*PI()/3*(S136*REarth)^3*(Weiss_dens_fac_1+Weiss_dens_fac_2*S136)/MEarth*1000, IF(S136&lt;Weiss_Rp_limit_2, Weiss_Mp_fac*(S136)^Weiss_Mp_exp, MJup_to_Mearth)))</f>
        <v>5.5054683281585399</v>
      </c>
      <c r="V136">
        <f>IF(Q136&lt;&gt;"", Q136, IF(R136&lt;&gt;"", R136, IF(I136&lt;&gt;"", I136*MJup_to_Mearth, IF(J136&lt;&gt;"", J136*MJup_to_Mearth, U136))))</f>
        <v>5.5054683281585399</v>
      </c>
      <c r="W136">
        <f>SQRT(P136/bigG)*Qs/((V136*Mearth_to_Msun)*(O136*Rsun_to_AU)^5)*(H136)^(13/2)/1000000000</f>
        <v>6623.8183933416376</v>
      </c>
    </row>
    <row r="137" spans="1:23">
      <c r="A137">
        <v>1323</v>
      </c>
      <c r="B137" t="s">
        <v>106</v>
      </c>
      <c r="C137" t="s">
        <v>16</v>
      </c>
      <c r="D137">
        <v>2</v>
      </c>
      <c r="E137" s="1">
        <f>IF(COUNTIF(B$2:B$420, B137) &gt; 1, 1, 0)</f>
        <v>1</v>
      </c>
      <c r="F137">
        <v>5.7007859999999999</v>
      </c>
      <c r="G137">
        <v>6.5000000000000002E-2</v>
      </c>
      <c r="H137">
        <f t="shared" si="2"/>
        <v>6.5000000000000002E-2</v>
      </c>
      <c r="K137">
        <v>0.16800000000000001</v>
      </c>
      <c r="L137">
        <v>1.03</v>
      </c>
      <c r="M137">
        <v>1.02</v>
      </c>
      <c r="N137">
        <v>4.47</v>
      </c>
      <c r="O137">
        <f>IF(M137&lt;&gt;"", M137, IF(AND(L137&lt;&gt;"", N137&lt;&gt;""), SQRT(bigG_mks*(L137*Msun_to_kg)/10^(N137-2))/Rsun_to_m))</f>
        <v>1.02</v>
      </c>
      <c r="P137">
        <f>IF(L137&lt;&gt;"", L137, 10^(N137-2)*(O137*Rsun_to_m)^2/bigG_mks/Msun_to_kg)</f>
        <v>1.03</v>
      </c>
      <c r="S137">
        <v>1.88</v>
      </c>
      <c r="T137">
        <v>1.7000000000000001E-2</v>
      </c>
      <c r="U137">
        <f>IF(S137&lt;&gt;"", IF(S137&lt;Weiss_Rp_limit_1, 4*PI()/3*(S137*REarth)^3*(Weiss_dens_fac_1+Weiss_dens_fac_2*S137)/MEarth*1000, IF(S137&lt;Weiss_Rp_limit_2, Weiss_Mp_fac*(S137)^Weiss_Mp_exp, MJup_to_Mearth)))</f>
        <v>4.8385928552758974</v>
      </c>
      <c r="V137">
        <f>IF(Q137&lt;&gt;"", Q137, IF(R137&lt;&gt;"", R137, IF(I137&lt;&gt;"", I137*MJup_to_Mearth, IF(J137&lt;&gt;"", J137*MJup_to_Mearth, U137))))</f>
        <v>4.8385928552758974</v>
      </c>
      <c r="W137">
        <f>SQRT(P137/bigG)*Qs/((V137*Mearth_to_Msun)*(O137*Rsun_to_AU)^5)*(H137)^(13/2)/1000000000</f>
        <v>62013.22924254548</v>
      </c>
    </row>
    <row r="138" spans="1:23">
      <c r="A138">
        <v>1324</v>
      </c>
      <c r="B138" t="s">
        <v>64</v>
      </c>
      <c r="C138" t="s">
        <v>14</v>
      </c>
      <c r="D138">
        <v>5</v>
      </c>
      <c r="E138" s="1">
        <f>IF(COUNTIF(B$2:B$420, B138) &gt; 1, 1, 0)</f>
        <v>1</v>
      </c>
      <c r="F138">
        <v>2.5808270000000002</v>
      </c>
      <c r="G138">
        <v>3.5000000000000003E-2</v>
      </c>
      <c r="H138">
        <f t="shared" si="2"/>
        <v>3.5000000000000003E-2</v>
      </c>
      <c r="K138">
        <v>0.11799999999999999</v>
      </c>
      <c r="L138">
        <v>0.88</v>
      </c>
      <c r="M138">
        <v>0.83</v>
      </c>
      <c r="N138">
        <v>4.54</v>
      </c>
      <c r="O138">
        <f>IF(M138&lt;&gt;"", M138, IF(AND(L138&lt;&gt;"", N138&lt;&gt;""), SQRT(bigG_mks*(L138*Msun_to_kg)/10^(N138-2))/Rsun_to_m))</f>
        <v>0.83</v>
      </c>
      <c r="P138">
        <f>IF(L138&lt;&gt;"", L138, 10^(N138-2)*(O138*Rsun_to_m)^2/bigG_mks/Msun_to_kg)</f>
        <v>0.88</v>
      </c>
      <c r="S138">
        <v>1.32</v>
      </c>
      <c r="T138">
        <v>1.2E-2</v>
      </c>
      <c r="U138">
        <f>IF(S138&lt;&gt;"", IF(S138&lt;Weiss_Rp_limit_1, 4*PI()/3*(S138*REarth)^3*(Weiss_dens_fac_1+Weiss_dens_fac_2*S138)/MEarth*1000, IF(S138&lt;Weiss_Rp_limit_2, Weiss_Mp_fac*(S138)^Weiss_Mp_exp, MJup_to_Mearth)))</f>
        <v>2.9063651553245253</v>
      </c>
      <c r="V138">
        <f>IF(Q138&lt;&gt;"", Q138, IF(R138&lt;&gt;"", R138, IF(I138&lt;&gt;"", I138*MJup_to_Mearth, IF(J138&lt;&gt;"", J138*MJup_to_Mearth, U138))))</f>
        <v>2.9063651553245253</v>
      </c>
      <c r="W138">
        <f>SQRT(P138/bigG)*Qs/((V138*Mearth_to_Msun)*(O138*Rsun_to_AU)^5)*(H138)^(13/2)/1000000000</f>
        <v>4784.0073654913176</v>
      </c>
    </row>
    <row r="139" spans="1:23">
      <c r="A139">
        <v>1325</v>
      </c>
      <c r="B139" t="s">
        <v>64</v>
      </c>
      <c r="C139" t="s">
        <v>16</v>
      </c>
      <c r="D139">
        <v>5</v>
      </c>
      <c r="E139" s="1">
        <f>IF(COUNTIF(B$2:B$420, B139) &gt; 1, 1, 0)</f>
        <v>1</v>
      </c>
      <c r="F139">
        <v>3.7153350000000001</v>
      </c>
      <c r="G139">
        <v>4.4999999999999998E-2</v>
      </c>
      <c r="H139">
        <f t="shared" si="2"/>
        <v>4.4999999999999998E-2</v>
      </c>
      <c r="K139">
        <v>0.13100000000000001</v>
      </c>
      <c r="L139">
        <v>0.88</v>
      </c>
      <c r="M139">
        <v>0.83</v>
      </c>
      <c r="N139">
        <v>4.54</v>
      </c>
      <c r="O139">
        <f>IF(M139&lt;&gt;"", M139, IF(AND(L139&lt;&gt;"", N139&lt;&gt;""), SQRT(bigG_mks*(L139*Msun_to_kg)/10^(N139-2))/Rsun_to_m))</f>
        <v>0.83</v>
      </c>
      <c r="P139">
        <f>IF(L139&lt;&gt;"", L139, 10^(N139-2)*(O139*Rsun_to_m)^2/bigG_mks/Msun_to_kg)</f>
        <v>0.88</v>
      </c>
      <c r="S139">
        <v>1.47</v>
      </c>
      <c r="T139">
        <v>1.2999999999999999E-2</v>
      </c>
      <c r="U139">
        <f>IF(S139&lt;&gt;"", IF(S139&lt;Weiss_Rp_limit_1, 4*PI()/3*(S139*REarth)^3*(Weiss_dens_fac_1+Weiss_dens_fac_2*S139)/MEarth*1000, IF(S139&lt;Weiss_Rp_limit_2, Weiss_Mp_fac*(S139)^Weiss_Mp_exp, MJup_to_Mearth)))</f>
        <v>4.3096386808888401</v>
      </c>
      <c r="V139">
        <f>IF(Q139&lt;&gt;"", Q139, IF(R139&lt;&gt;"", R139, IF(I139&lt;&gt;"", I139*MJup_to_Mearth, IF(J139&lt;&gt;"", J139*MJup_to_Mearth, U139))))</f>
        <v>4.3096386808888401</v>
      </c>
      <c r="W139">
        <f>SQRT(P139/bigG)*Qs/((V139*Mearth_to_Msun)*(O139*Rsun_to_AU)^5)*(H139)^(13/2)/1000000000</f>
        <v>16524.9520674827</v>
      </c>
    </row>
    <row r="140" spans="1:23">
      <c r="A140">
        <v>1326</v>
      </c>
      <c r="B140" t="s">
        <v>64</v>
      </c>
      <c r="C140" t="s">
        <v>23</v>
      </c>
      <c r="D140">
        <v>5</v>
      </c>
      <c r="E140" s="1">
        <f>IF(COUNTIF(B$2:B$420, B140) &gt; 1, 1, 0)</f>
        <v>1</v>
      </c>
      <c r="F140">
        <v>7.0556789999999996</v>
      </c>
      <c r="G140">
        <v>6.8000000000000005E-2</v>
      </c>
      <c r="H140">
        <f t="shared" si="2"/>
        <v>6.8000000000000005E-2</v>
      </c>
      <c r="K140">
        <v>0.19900000000000001</v>
      </c>
      <c r="L140">
        <v>0.88</v>
      </c>
      <c r="M140">
        <v>0.83</v>
      </c>
      <c r="N140">
        <v>4.54</v>
      </c>
      <c r="O140">
        <f>IF(M140&lt;&gt;"", M140, IF(AND(L140&lt;&gt;"", N140&lt;&gt;""), SQRT(bigG_mks*(L140*Msun_to_kg)/10^(N140-2))/Rsun_to_m))</f>
        <v>0.83</v>
      </c>
      <c r="P140">
        <f>IF(L140&lt;&gt;"", L140, 10^(N140-2)*(O140*Rsun_to_m)^2/bigG_mks/Msun_to_kg)</f>
        <v>0.88</v>
      </c>
      <c r="S140">
        <v>2.23</v>
      </c>
      <c r="T140">
        <v>2.1000000000000001E-2</v>
      </c>
      <c r="U140">
        <f>IF(S140&lt;&gt;"", IF(S140&lt;Weiss_Rp_limit_1, 4*PI()/3*(S140*REarth)^3*(Weiss_dens_fac_1+Weiss_dens_fac_2*S140)/MEarth*1000, IF(S140&lt;Weiss_Rp_limit_2, Weiss_Mp_fac*(S140)^Weiss_Mp_exp, MJup_to_Mearth)))</f>
        <v>5.6712109598544771</v>
      </c>
      <c r="V140">
        <f>IF(Q140&lt;&gt;"", Q140, IF(R140&lt;&gt;"", R140, IF(I140&lt;&gt;"", I140*MJup_to_Mearth, IF(J140&lt;&gt;"", J140*MJup_to_Mearth, U140))))</f>
        <v>5.6712109598544771</v>
      </c>
      <c r="W140">
        <f>SQRT(P140/bigG)*Qs/((V140*Mearth_to_Msun)*(O140*Rsun_to_AU)^5)*(H140)^(13/2)/1000000000</f>
        <v>183794.22419445179</v>
      </c>
    </row>
    <row r="141" spans="1:23">
      <c r="A141">
        <v>1331</v>
      </c>
      <c r="B141" t="s">
        <v>113</v>
      </c>
      <c r="C141" t="s">
        <v>14</v>
      </c>
      <c r="D141">
        <v>2</v>
      </c>
      <c r="E141" s="1">
        <f>IF(COUNTIF(B$2:B$420, B141) &gt; 1, 1, 0)</f>
        <v>1</v>
      </c>
      <c r="F141">
        <v>3.7012119999999999</v>
      </c>
      <c r="G141">
        <v>4.8000000000000001E-2</v>
      </c>
      <c r="H141">
        <f t="shared" si="2"/>
        <v>4.8000000000000001E-2</v>
      </c>
      <c r="K141">
        <v>0.158</v>
      </c>
      <c r="M141">
        <v>0.98</v>
      </c>
      <c r="N141">
        <v>4.49</v>
      </c>
      <c r="O141">
        <f>IF(M141&lt;&gt;"", M141, IF(AND(L141&lt;&gt;"", N141&lt;&gt;""), SQRT(bigG_mks*(L141*Msun_to_kg)/10^(N141-2))/Rsun_to_m))</f>
        <v>0.98</v>
      </c>
      <c r="P141">
        <f>IF(L141&lt;&gt;"", L141, 10^(N141-2)*(O141*Rsun_to_m)^2/bigG_mks/Msun_to_kg)</f>
        <v>1.0761940595303119</v>
      </c>
      <c r="S141">
        <v>1.77</v>
      </c>
      <c r="T141">
        <v>1.6E-2</v>
      </c>
      <c r="U141">
        <f>IF(S141&lt;&gt;"", IF(S141&lt;Weiss_Rp_limit_1, 4*PI()/3*(S141*REarth)^3*(Weiss_dens_fac_1+Weiss_dens_fac_2*S141)/MEarth*1000, IF(S141&lt;Weiss_Rp_limit_2, Weiss_Mp_fac*(S141)^Weiss_Mp_exp, MJup_to_Mearth)))</f>
        <v>4.5747505467413268</v>
      </c>
      <c r="V141">
        <f>IF(Q141&lt;&gt;"", Q141, IF(R141&lt;&gt;"", R141, IF(I141&lt;&gt;"", I141*MJup_to_Mearth, IF(J141&lt;&gt;"", J141*MJup_to_Mearth, U141))))</f>
        <v>4.5747505467413268</v>
      </c>
      <c r="W141">
        <f>SQRT(P141/bigG)*Qs/((V141*Mearth_to_Msun)*(O141*Rsun_to_AU)^5)*(H141)^(13/2)/1000000000</f>
        <v>11412.069220593534</v>
      </c>
    </row>
    <row r="142" spans="1:23">
      <c r="A142">
        <v>1332</v>
      </c>
      <c r="B142" t="s">
        <v>113</v>
      </c>
      <c r="C142" t="s">
        <v>16</v>
      </c>
      <c r="D142">
        <v>2</v>
      </c>
      <c r="E142" s="1">
        <f>IF(COUNTIF(B$2:B$420, B142) &gt; 1, 1, 0)</f>
        <v>1</v>
      </c>
      <c r="F142">
        <v>6.6264000000000003</v>
      </c>
      <c r="G142">
        <v>7.0999999999999994E-2</v>
      </c>
      <c r="H142">
        <f t="shared" si="2"/>
        <v>7.0999999999999994E-2</v>
      </c>
      <c r="K142">
        <v>0.24199999999999999</v>
      </c>
      <c r="M142">
        <v>0.98</v>
      </c>
      <c r="N142">
        <v>4.49</v>
      </c>
      <c r="O142">
        <f>IF(M142&lt;&gt;"", M142, IF(AND(L142&lt;&gt;"", N142&lt;&gt;""), SQRT(bigG_mks*(L142*Msun_to_kg)/10^(N142-2))/Rsun_to_m))</f>
        <v>0.98</v>
      </c>
      <c r="P142">
        <f>IF(L142&lt;&gt;"", L142, 10^(N142-2)*(O142*Rsun_to_m)^2/bigG_mks/Msun_to_kg)</f>
        <v>1.0761940595303119</v>
      </c>
      <c r="S142">
        <v>2.71</v>
      </c>
      <c r="T142">
        <v>2.5000000000000001E-2</v>
      </c>
      <c r="U142">
        <f>IF(S142&lt;&gt;"", IF(S142&lt;Weiss_Rp_limit_1, 4*PI()/3*(S142*REarth)^3*(Weiss_dens_fac_1+Weiss_dens_fac_2*S142)/MEarth*1000, IF(S142&lt;Weiss_Rp_limit_2, Weiss_Mp_fac*(S142)^Weiss_Mp_exp, MJup_to_Mearth)))</f>
        <v>6.798509684125742</v>
      </c>
      <c r="V142">
        <f>IF(Q142&lt;&gt;"", Q142, IF(R142&lt;&gt;"", R142, IF(I142&lt;&gt;"", I142*MJup_to_Mearth, IF(J142&lt;&gt;"", J142*MJup_to_Mearth, U142))))</f>
        <v>6.798509684125742</v>
      </c>
      <c r="W142">
        <f>SQRT(P142/bigG)*Qs/((V142*Mearth_to_Msun)*(O142*Rsun_to_AU)^5)*(H142)^(13/2)/1000000000</f>
        <v>97820.373825859817</v>
      </c>
    </row>
    <row r="143" spans="1:23">
      <c r="A143">
        <v>1336</v>
      </c>
      <c r="B143" t="s">
        <v>111</v>
      </c>
      <c r="C143" t="s">
        <v>14</v>
      </c>
      <c r="D143">
        <v>5</v>
      </c>
      <c r="E143" s="1">
        <f>IF(COUNTIF(B$2:B$420, B143) &gt; 1, 1, 0)</f>
        <v>1</v>
      </c>
      <c r="F143">
        <v>3.6214569999999999</v>
      </c>
      <c r="G143">
        <v>3.9E-2</v>
      </c>
      <c r="H143">
        <f t="shared" si="2"/>
        <v>3.9E-2</v>
      </c>
      <c r="K143">
        <v>8.4000000000000005E-2</v>
      </c>
      <c r="L143">
        <v>0.45</v>
      </c>
      <c r="M143">
        <v>0.43</v>
      </c>
      <c r="N143">
        <v>4.83</v>
      </c>
      <c r="O143">
        <f>IF(M143&lt;&gt;"", M143, IF(AND(L143&lt;&gt;"", N143&lt;&gt;""), SQRT(bigG_mks*(L143*Msun_to_kg)/10^(N143-2))/Rsun_to_m))</f>
        <v>0.43</v>
      </c>
      <c r="P143">
        <f>IF(L143&lt;&gt;"", L143, 10^(N143-2)*(O143*Rsun_to_m)^2/bigG_mks/Msun_to_kg)</f>
        <v>0.45</v>
      </c>
      <c r="S143">
        <v>0.94</v>
      </c>
      <c r="T143">
        <v>8.9999999999999993E-3</v>
      </c>
      <c r="U143">
        <f>IF(S143&lt;&gt;"", IF(S143&lt;Weiss_Rp_limit_1, 4*PI()/3*(S143*REarth)^3*(Weiss_dens_fac_1+Weiss_dens_fac_2*S143)/MEarth*1000, IF(S143&lt;Weiss_Rp_limit_2, Weiss_Mp_fac*(S143)^Weiss_Mp_exp, MJup_to_Mearth)))</f>
        <v>0.85375711753370276</v>
      </c>
      <c r="V143">
        <f>IF(Q143&lt;&gt;"", Q143, IF(R143&lt;&gt;"", R143, IF(I143&lt;&gt;"", I143*MJup_to_Mearth, IF(J143&lt;&gt;"", J143*MJup_to_Mearth, U143))))</f>
        <v>0.85375711753370276</v>
      </c>
      <c r="W143">
        <f>SQRT(P143/bigG)*Qs/((V143*Mearth_to_Msun)*(O143*Rsun_to_AU)^5)*(H143)^(13/2)/1000000000</f>
        <v>630519.38402623055</v>
      </c>
    </row>
    <row r="144" spans="1:23">
      <c r="A144">
        <v>1337</v>
      </c>
      <c r="B144" t="s">
        <v>111</v>
      </c>
      <c r="C144" t="s">
        <v>16</v>
      </c>
      <c r="D144">
        <v>5</v>
      </c>
      <c r="E144" s="1">
        <f>IF(COUNTIF(B$2:B$420, B144) &gt; 1, 1, 0)</f>
        <v>1</v>
      </c>
      <c r="F144">
        <v>5.8416480000000002</v>
      </c>
      <c r="G144">
        <v>5.3999999999999999E-2</v>
      </c>
      <c r="H144">
        <f t="shared" si="2"/>
        <v>5.3999999999999999E-2</v>
      </c>
      <c r="K144">
        <v>0.192</v>
      </c>
      <c r="L144">
        <v>0.45</v>
      </c>
      <c r="M144">
        <v>0.43</v>
      </c>
      <c r="N144">
        <v>4.83</v>
      </c>
      <c r="O144">
        <f>IF(M144&lt;&gt;"", M144, IF(AND(L144&lt;&gt;"", N144&lt;&gt;""), SQRT(bigG_mks*(L144*Msun_to_kg)/10^(N144-2))/Rsun_to_m))</f>
        <v>0.43</v>
      </c>
      <c r="P144">
        <f>IF(L144&lt;&gt;"", L144, 10^(N144-2)*(O144*Rsun_to_m)^2/bigG_mks/Msun_to_kg)</f>
        <v>0.45</v>
      </c>
      <c r="S144">
        <v>2.15</v>
      </c>
      <c r="T144">
        <v>0.02</v>
      </c>
      <c r="U144">
        <f>IF(S144&lt;&gt;"", IF(S144&lt;Weiss_Rp_limit_1, 4*PI()/3*(S144*REarth)^3*(Weiss_dens_fac_1+Weiss_dens_fac_2*S144)/MEarth*1000, IF(S144&lt;Weiss_Rp_limit_2, Weiss_Mp_fac*(S144)^Weiss_Mp_exp, MJup_to_Mearth)))</f>
        <v>5.4817603811126778</v>
      </c>
      <c r="V144">
        <f>IF(Q144&lt;&gt;"", Q144, IF(R144&lt;&gt;"", R144, IF(I144&lt;&gt;"", I144*MJup_to_Mearth, IF(J144&lt;&gt;"", J144*MJup_to_Mearth, U144))))</f>
        <v>5.4817603811126778</v>
      </c>
      <c r="W144">
        <f>SQRT(P144/bigG)*Qs/((V144*Mearth_to_Msun)*(O144*Rsun_to_AU)^5)*(H144)^(13/2)/1000000000</f>
        <v>814239.60970742803</v>
      </c>
    </row>
    <row r="145" spans="1:23">
      <c r="A145">
        <v>1346</v>
      </c>
      <c r="B145" t="s">
        <v>73</v>
      </c>
      <c r="C145" t="s">
        <v>14</v>
      </c>
      <c r="D145">
        <v>4</v>
      </c>
      <c r="E145" s="1">
        <f>IF(COUNTIF(B$2:B$420, B145) &gt; 1, 1, 0)</f>
        <v>1</v>
      </c>
      <c r="F145">
        <v>2.9271280000000002</v>
      </c>
      <c r="G145">
        <v>0.04</v>
      </c>
      <c r="H145">
        <f t="shared" si="2"/>
        <v>0.04</v>
      </c>
      <c r="K145">
        <v>0.11799999999999999</v>
      </c>
      <c r="L145">
        <v>0.97</v>
      </c>
      <c r="M145">
        <v>1.03</v>
      </c>
      <c r="N145">
        <v>4.3899999999999997</v>
      </c>
      <c r="O145">
        <f>IF(M145&lt;&gt;"", M145, IF(AND(L145&lt;&gt;"", N145&lt;&gt;""), SQRT(bigG_mks*(L145*Msun_to_kg)/10^(N145-2))/Rsun_to_m))</f>
        <v>1.03</v>
      </c>
      <c r="P145">
        <f>IF(L145&lt;&gt;"", L145, 10^(N145-2)*(O145*Rsun_to_m)^2/bigG_mks/Msun_to_kg)</f>
        <v>0.97</v>
      </c>
      <c r="S145">
        <v>1.32</v>
      </c>
      <c r="T145">
        <v>1.2E-2</v>
      </c>
      <c r="U145">
        <f>IF(S145&lt;&gt;"", IF(S145&lt;Weiss_Rp_limit_1, 4*PI()/3*(S145*REarth)^3*(Weiss_dens_fac_1+Weiss_dens_fac_2*S145)/MEarth*1000, IF(S145&lt;Weiss_Rp_limit_2, Weiss_Mp_fac*(S145)^Weiss_Mp_exp, MJup_to_Mearth)))</f>
        <v>2.9063651553245253</v>
      </c>
      <c r="V145">
        <f>IF(Q145&lt;&gt;"", Q145, IF(R145&lt;&gt;"", R145, IF(I145&lt;&gt;"", I145*MJup_to_Mearth, IF(J145&lt;&gt;"", J145*MJup_to_Mearth, U145))))</f>
        <v>2.9063651553245253</v>
      </c>
      <c r="W145">
        <f>SQRT(P145/bigG)*Qs/((V145*Mearth_to_Msun)*(O145*Rsun_to_AU)^5)*(H145)^(13/2)/1000000000</f>
        <v>4065.2603519269192</v>
      </c>
    </row>
    <row r="146" spans="1:23">
      <c r="A146">
        <v>1347</v>
      </c>
      <c r="B146" t="s">
        <v>73</v>
      </c>
      <c r="C146" t="s">
        <v>16</v>
      </c>
      <c r="D146">
        <v>4</v>
      </c>
      <c r="E146" s="1">
        <f>IF(COUNTIF(B$2:B$420, B146) &gt; 1, 1, 0)</f>
        <v>1</v>
      </c>
      <c r="F146">
        <v>6.8858750000000004</v>
      </c>
      <c r="G146">
        <v>7.0000000000000007E-2</v>
      </c>
      <c r="H146">
        <f t="shared" si="2"/>
        <v>7.0000000000000007E-2</v>
      </c>
      <c r="K146">
        <v>0.23599999999999999</v>
      </c>
      <c r="L146">
        <v>0.97</v>
      </c>
      <c r="M146">
        <v>1.03</v>
      </c>
      <c r="N146">
        <v>4.3899999999999997</v>
      </c>
      <c r="O146">
        <f>IF(M146&lt;&gt;"", M146, IF(AND(L146&lt;&gt;"", N146&lt;&gt;""), SQRT(bigG_mks*(L146*Msun_to_kg)/10^(N146-2))/Rsun_to_m))</f>
        <v>1.03</v>
      </c>
      <c r="P146">
        <f>IF(L146&lt;&gt;"", L146, 10^(N146-2)*(O146*Rsun_to_m)^2/bigG_mks/Msun_to_kg)</f>
        <v>0.97</v>
      </c>
      <c r="S146">
        <v>2.65</v>
      </c>
      <c r="T146">
        <v>2.4E-2</v>
      </c>
      <c r="U146">
        <f>IF(S146&lt;&gt;"", IF(S146&lt;Weiss_Rp_limit_1, 4*PI()/3*(S146*REarth)^3*(Weiss_dens_fac_1+Weiss_dens_fac_2*S146)/MEarth*1000, IF(S146&lt;Weiss_Rp_limit_2, Weiss_Mp_fac*(S146)^Weiss_Mp_exp, MJup_to_Mearth)))</f>
        <v>6.6584162689031547</v>
      </c>
      <c r="V146">
        <f>IF(Q146&lt;&gt;"", Q146, IF(R146&lt;&gt;"", R146, IF(I146&lt;&gt;"", I146*MJup_to_Mearth, IF(J146&lt;&gt;"", J146*MJup_to_Mearth, U146))))</f>
        <v>6.6584162689031547</v>
      </c>
      <c r="W146">
        <f>SQRT(P146/bigG)*Qs/((V146*Mearth_to_Msun)*(O146*Rsun_to_AU)^5)*(H146)^(13/2)/1000000000</f>
        <v>67424.062449203557</v>
      </c>
    </row>
    <row r="147" spans="1:23">
      <c r="A147">
        <v>1352</v>
      </c>
      <c r="B147" t="s">
        <v>60</v>
      </c>
      <c r="C147" t="s">
        <v>14</v>
      </c>
      <c r="D147">
        <v>3</v>
      </c>
      <c r="E147" s="1">
        <f>IF(COUNTIF(B$2:B$420, B147) &gt; 1, 1, 0)</f>
        <v>1</v>
      </c>
      <c r="F147">
        <v>2.508553</v>
      </c>
      <c r="G147">
        <v>3.5999999999999997E-2</v>
      </c>
      <c r="H147">
        <f t="shared" si="2"/>
        <v>3.5999999999999997E-2</v>
      </c>
      <c r="K147">
        <v>0.12</v>
      </c>
      <c r="L147">
        <v>0.91</v>
      </c>
      <c r="M147">
        <v>0.9</v>
      </c>
      <c r="N147">
        <v>4.53</v>
      </c>
      <c r="O147">
        <f>IF(M147&lt;&gt;"", M147, IF(AND(L147&lt;&gt;"", N147&lt;&gt;""), SQRT(bigG_mks*(L147*Msun_to_kg)/10^(N147-2))/Rsun_to_m))</f>
        <v>0.9</v>
      </c>
      <c r="P147">
        <f>IF(L147&lt;&gt;"", L147, 10^(N147-2)*(O147*Rsun_to_m)^2/bigG_mks/Msun_to_kg)</f>
        <v>0.91</v>
      </c>
      <c r="S147">
        <v>1.35</v>
      </c>
      <c r="T147">
        <v>1.2E-2</v>
      </c>
      <c r="U147">
        <f>IF(S147&lt;&gt;"", IF(S147&lt;Weiss_Rp_limit_1, 4*PI()/3*(S147*REarth)^3*(Weiss_dens_fac_1+Weiss_dens_fac_2*S147)/MEarth*1000, IF(S147&lt;Weiss_Rp_limit_2, Weiss_Mp_fac*(S147)^Weiss_Mp_exp, MJup_to_Mearth)))</f>
        <v>3.1548572463381377</v>
      </c>
      <c r="V147">
        <f>IF(Q147&lt;&gt;"", Q147, IF(R147&lt;&gt;"", R147, IF(I147&lt;&gt;"", I147*MJup_to_Mearth, IF(J147&lt;&gt;"", J147*MJup_to_Mearth, U147))))</f>
        <v>3.1548572463381377</v>
      </c>
      <c r="W147">
        <f>SQRT(P147/bigG)*Qs/((V147*Mearth_to_Msun)*(O147*Rsun_to_AU)^5)*(H147)^(13/2)/1000000000</f>
        <v>3590.4058800885596</v>
      </c>
    </row>
    <row r="148" spans="1:23">
      <c r="A148">
        <v>1353</v>
      </c>
      <c r="B148" t="s">
        <v>60</v>
      </c>
      <c r="C148" t="s">
        <v>16</v>
      </c>
      <c r="D148">
        <v>3</v>
      </c>
      <c r="E148" s="1">
        <f>IF(COUNTIF(B$2:B$420, B148) &gt; 1, 1, 0)</f>
        <v>1</v>
      </c>
      <c r="F148">
        <v>5.4190259999999997</v>
      </c>
      <c r="G148">
        <v>0.06</v>
      </c>
      <c r="H148">
        <f t="shared" si="2"/>
        <v>0.06</v>
      </c>
      <c r="K148">
        <v>0.12</v>
      </c>
      <c r="L148">
        <v>0.91</v>
      </c>
      <c r="M148">
        <v>0.9</v>
      </c>
      <c r="N148">
        <v>4.53</v>
      </c>
      <c r="O148">
        <f>IF(M148&lt;&gt;"", M148, IF(AND(L148&lt;&gt;"", N148&lt;&gt;""), SQRT(bigG_mks*(L148*Msun_to_kg)/10^(N148-2))/Rsun_to_m))</f>
        <v>0.9</v>
      </c>
      <c r="P148">
        <f>IF(L148&lt;&gt;"", L148, 10^(N148-2)*(O148*Rsun_to_m)^2/bigG_mks/Msun_to_kg)</f>
        <v>0.91</v>
      </c>
      <c r="S148">
        <v>1.35</v>
      </c>
      <c r="T148">
        <v>1.2E-2</v>
      </c>
      <c r="U148">
        <f>IF(S148&lt;&gt;"", IF(S148&lt;Weiss_Rp_limit_1, 4*PI()/3*(S148*REarth)^3*(Weiss_dens_fac_1+Weiss_dens_fac_2*S148)/MEarth*1000, IF(S148&lt;Weiss_Rp_limit_2, Weiss_Mp_fac*(S148)^Weiss_Mp_exp, MJup_to_Mearth)))</f>
        <v>3.1548572463381377</v>
      </c>
      <c r="V148">
        <f>IF(Q148&lt;&gt;"", Q148, IF(R148&lt;&gt;"", R148, IF(I148&lt;&gt;"", I148*MJup_to_Mearth, IF(J148&lt;&gt;"", J148*MJup_to_Mearth, U148))))</f>
        <v>3.1548572463381377</v>
      </c>
      <c r="W148">
        <f>SQRT(P148/bigG)*Qs/((V148*Mearth_to_Msun)*(O148*Rsun_to_AU)^5)*(H148)^(13/2)/1000000000</f>
        <v>99348.295179671026</v>
      </c>
    </row>
    <row r="149" spans="1:23">
      <c r="A149">
        <v>1357</v>
      </c>
      <c r="B149" t="s">
        <v>38</v>
      </c>
      <c r="C149" t="s">
        <v>14</v>
      </c>
      <c r="D149">
        <v>2</v>
      </c>
      <c r="E149" s="1">
        <f>IF(COUNTIF(B$2:B$420, B149) &gt; 1, 1, 0)</f>
        <v>1</v>
      </c>
      <c r="F149">
        <v>1.937055</v>
      </c>
      <c r="G149">
        <v>2.4E-2</v>
      </c>
      <c r="H149">
        <f t="shared" si="2"/>
        <v>2.4E-2</v>
      </c>
      <c r="K149">
        <v>7.9000000000000001E-2</v>
      </c>
      <c r="L149">
        <v>0.59</v>
      </c>
      <c r="M149">
        <v>0.48</v>
      </c>
      <c r="N149">
        <v>4.7699999999999996</v>
      </c>
      <c r="O149">
        <f>IF(M149&lt;&gt;"", M149, IF(AND(L149&lt;&gt;"", N149&lt;&gt;""), SQRT(bigG_mks*(L149*Msun_to_kg)/10^(N149-2))/Rsun_to_m))</f>
        <v>0.48</v>
      </c>
      <c r="P149">
        <f>IF(L149&lt;&gt;"", L149, 10^(N149-2)*(O149*Rsun_to_m)^2/bigG_mks/Msun_to_kg)</f>
        <v>0.59</v>
      </c>
      <c r="S149">
        <v>0.89</v>
      </c>
      <c r="T149">
        <v>8.0000000000000002E-3</v>
      </c>
      <c r="U149">
        <f>IF(S149&lt;&gt;"", IF(S149&lt;Weiss_Rp_limit_1, 4*PI()/3*(S149*REarth)^3*(Weiss_dens_fac_1+Weiss_dens_fac_2*S149)/MEarth*1000, IF(S149&lt;Weiss_Rp_limit_2, Weiss_Mp_fac*(S149)^Weiss_Mp_exp, MJup_to_Mearth)))</f>
        <v>0.70276908594993415</v>
      </c>
      <c r="V149">
        <f>IF(Q149&lt;&gt;"", Q149, IF(R149&lt;&gt;"", R149, IF(I149&lt;&gt;"", I149*MJup_to_Mearth, IF(J149&lt;&gt;"", J149*MJup_to_Mearth, U149))))</f>
        <v>0.70276908594993415</v>
      </c>
      <c r="W149">
        <f>SQRT(P149/bigG)*Qs/((V149*Mearth_to_Msun)*(O149*Rsun_to_AU)^5)*(H149)^(13/2)/1000000000</f>
        <v>21559.02401117338</v>
      </c>
    </row>
    <row r="150" spans="1:23">
      <c r="A150">
        <v>1358</v>
      </c>
      <c r="B150" t="s">
        <v>38</v>
      </c>
      <c r="C150" t="s">
        <v>16</v>
      </c>
      <c r="D150">
        <v>2</v>
      </c>
      <c r="E150" s="1">
        <f>IF(COUNTIF(B$2:B$420, B150) &gt; 1, 1, 0)</f>
        <v>1</v>
      </c>
      <c r="F150">
        <v>7.0611490000000003</v>
      </c>
      <c r="G150">
        <v>5.7000000000000002E-2</v>
      </c>
      <c r="H150">
        <f t="shared" si="2"/>
        <v>5.7000000000000002E-2</v>
      </c>
      <c r="K150">
        <v>0.10199999999999999</v>
      </c>
      <c r="L150">
        <v>0.59</v>
      </c>
      <c r="M150">
        <v>0.48</v>
      </c>
      <c r="N150">
        <v>4.7699999999999996</v>
      </c>
      <c r="O150">
        <f>IF(M150&lt;&gt;"", M150, IF(AND(L150&lt;&gt;"", N150&lt;&gt;""), SQRT(bigG_mks*(L150*Msun_to_kg)/10^(N150-2))/Rsun_to_m))</f>
        <v>0.48</v>
      </c>
      <c r="P150">
        <f>IF(L150&lt;&gt;"", L150, 10^(N150-2)*(O150*Rsun_to_m)^2/bigG_mks/Msun_to_kg)</f>
        <v>0.59</v>
      </c>
      <c r="S150">
        <v>1.1399999999999999</v>
      </c>
      <c r="T150">
        <v>1.0999999999999999E-2</v>
      </c>
      <c r="U150">
        <f>IF(S150&lt;&gt;"", IF(S150&lt;Weiss_Rp_limit_1, 4*PI()/3*(S150*REarth)^3*(Weiss_dens_fac_1+Weiss_dens_fac_2*S150)/MEarth*1000, IF(S150&lt;Weiss_Rp_limit_2, Weiss_Mp_fac*(S150)^Weiss_Mp_exp, MJup_to_Mearth)))</f>
        <v>1.7067109398930795</v>
      </c>
      <c r="V150">
        <f>IF(Q150&lt;&gt;"", Q150, IF(R150&lt;&gt;"", R150, IF(I150&lt;&gt;"", I150*MJup_to_Mearth, IF(J150&lt;&gt;"", J150*MJup_to_Mearth, U150))))</f>
        <v>1.7067109398930795</v>
      </c>
      <c r="W150">
        <f>SQRT(P150/bigG)*Qs/((V150*Mearth_to_Msun)*(O150*Rsun_to_AU)^5)*(H150)^(13/2)/1000000000</f>
        <v>2455247.4223200893</v>
      </c>
    </row>
    <row r="151" spans="1:23">
      <c r="A151">
        <v>1359</v>
      </c>
      <c r="B151" t="s">
        <v>94</v>
      </c>
      <c r="C151" t="s">
        <v>14</v>
      </c>
      <c r="D151">
        <v>3</v>
      </c>
      <c r="E151" s="1">
        <f>IF(COUNTIF(B$2:B$420, B151) &gt; 1, 1, 0)</f>
        <v>1</v>
      </c>
      <c r="F151">
        <v>3.295709</v>
      </c>
      <c r="G151">
        <v>3.9E-2</v>
      </c>
      <c r="H151">
        <f t="shared" si="2"/>
        <v>3.9E-2</v>
      </c>
      <c r="K151">
        <v>0.255</v>
      </c>
      <c r="L151">
        <v>0.8</v>
      </c>
      <c r="M151">
        <v>0.69</v>
      </c>
      <c r="N151">
        <v>4.63</v>
      </c>
      <c r="O151">
        <f>IF(M151&lt;&gt;"", M151, IF(AND(L151&lt;&gt;"", N151&lt;&gt;""), SQRT(bigG_mks*(L151*Msun_to_kg)/10^(N151-2))/Rsun_to_m))</f>
        <v>0.69</v>
      </c>
      <c r="P151">
        <f>IF(L151&lt;&gt;"", L151, 10^(N151-2)*(O151*Rsun_to_m)^2/bigG_mks/Msun_to_kg)</f>
        <v>0.8</v>
      </c>
      <c r="S151">
        <v>2.86</v>
      </c>
      <c r="T151">
        <v>2.5999999999999999E-2</v>
      </c>
      <c r="U151">
        <f>IF(S151&lt;&gt;"", IF(S151&lt;Weiss_Rp_limit_1, 4*PI()/3*(S151*REarth)^3*(Weiss_dens_fac_1+Weiss_dens_fac_2*S151)/MEarth*1000, IF(S151&lt;Weiss_Rp_limit_2, Weiss_Mp_fac*(S151)^Weiss_Mp_exp, MJup_to_Mearth)))</f>
        <v>7.1478049152296199</v>
      </c>
      <c r="V151">
        <f>IF(Q151&lt;&gt;"", Q151, IF(R151&lt;&gt;"", R151, IF(I151&lt;&gt;"", I151*MJup_to_Mearth, IF(J151&lt;&gt;"", J151*MJup_to_Mearth, U151))))</f>
        <v>7.1478049152296199</v>
      </c>
      <c r="W151">
        <f>SQRT(P151/bigG)*Qs/((V151*Mearth_to_Msun)*(O151*Rsun_to_AU)^5)*(H151)^(13/2)/1000000000</f>
        <v>9438.3406934773793</v>
      </c>
    </row>
    <row r="152" spans="1:23">
      <c r="A152">
        <v>1360</v>
      </c>
      <c r="B152" t="s">
        <v>94</v>
      </c>
      <c r="C152" t="s">
        <v>16</v>
      </c>
      <c r="D152">
        <v>3</v>
      </c>
      <c r="E152" s="1">
        <f>IF(COUNTIF(B$2:B$420, B152) &gt; 1, 1, 0)</f>
        <v>1</v>
      </c>
      <c r="F152">
        <v>5.3159460000000003</v>
      </c>
      <c r="G152">
        <v>5.3999999999999999E-2</v>
      </c>
      <c r="H152">
        <f t="shared" si="2"/>
        <v>5.3999999999999999E-2</v>
      </c>
      <c r="K152">
        <v>0.19400000000000001</v>
      </c>
      <c r="L152">
        <v>0.8</v>
      </c>
      <c r="M152">
        <v>0.69</v>
      </c>
      <c r="N152">
        <v>4.63</v>
      </c>
      <c r="O152">
        <f>IF(M152&lt;&gt;"", M152, IF(AND(L152&lt;&gt;"", N152&lt;&gt;""), SQRT(bigG_mks*(L152*Msun_to_kg)/10^(N152-2))/Rsun_to_m))</f>
        <v>0.69</v>
      </c>
      <c r="P152">
        <f>IF(L152&lt;&gt;"", L152, 10^(N152-2)*(O152*Rsun_to_m)^2/bigG_mks/Msun_to_kg)</f>
        <v>0.8</v>
      </c>
      <c r="S152">
        <v>2.17</v>
      </c>
      <c r="T152">
        <v>0.02</v>
      </c>
      <c r="U152">
        <f>IF(S152&lt;&gt;"", IF(S152&lt;Weiss_Rp_limit_1, 4*PI()/3*(S152*REarth)^3*(Weiss_dens_fac_1+Weiss_dens_fac_2*S152)/MEarth*1000, IF(S152&lt;Weiss_Rp_limit_2, Weiss_Mp_fac*(S152)^Weiss_Mp_exp, MJup_to_Mearth)))</f>
        <v>5.5291685932898336</v>
      </c>
      <c r="V152">
        <f>IF(Q152&lt;&gt;"", Q152, IF(R152&lt;&gt;"", R152, IF(I152&lt;&gt;"", I152*MJup_to_Mearth, IF(J152&lt;&gt;"", J152*MJup_to_Mearth, U152))))</f>
        <v>5.5291685932898336</v>
      </c>
      <c r="W152">
        <f>SQRT(P152/bigG)*Qs/((V152*Mearth_to_Msun)*(O152*Rsun_to_AU)^5)*(H152)^(13/2)/1000000000</f>
        <v>101169.12676385976</v>
      </c>
    </row>
    <row r="153" spans="1:23">
      <c r="A153">
        <v>1361</v>
      </c>
      <c r="B153" t="s">
        <v>94</v>
      </c>
      <c r="C153" t="s">
        <v>23</v>
      </c>
      <c r="D153">
        <v>3</v>
      </c>
      <c r="E153" s="1">
        <f>IF(COUNTIF(B$2:B$420, B153) &gt; 1, 1, 0)</f>
        <v>1</v>
      </c>
      <c r="F153">
        <v>9.6534709999999997</v>
      </c>
      <c r="G153">
        <v>0.08</v>
      </c>
      <c r="H153">
        <f t="shared" si="2"/>
        <v>0.08</v>
      </c>
      <c r="K153">
        <v>0.245</v>
      </c>
      <c r="L153">
        <v>0.8</v>
      </c>
      <c r="M153">
        <v>0.69</v>
      </c>
      <c r="N153">
        <v>4.63</v>
      </c>
      <c r="O153">
        <f>IF(M153&lt;&gt;"", M153, IF(AND(L153&lt;&gt;"", N153&lt;&gt;""), SQRT(bigG_mks*(L153*Msun_to_kg)/10^(N153-2))/Rsun_to_m))</f>
        <v>0.69</v>
      </c>
      <c r="P153">
        <f>IF(L153&lt;&gt;"", L153, 10^(N153-2)*(O153*Rsun_to_m)^2/bigG_mks/Msun_to_kg)</f>
        <v>0.8</v>
      </c>
      <c r="S153">
        <v>2.75</v>
      </c>
      <c r="T153">
        <v>2.5000000000000001E-2</v>
      </c>
      <c r="U153">
        <f>IF(S153&lt;&gt;"", IF(S153&lt;Weiss_Rp_limit_1, 4*PI()/3*(S153*REarth)^3*(Weiss_dens_fac_1+Weiss_dens_fac_2*S153)/MEarth*1000, IF(S153&lt;Weiss_Rp_limit_2, Weiss_Mp_fac*(S153)^Weiss_Mp_exp, MJup_to_Mearth)))</f>
        <v>6.8917844409710369</v>
      </c>
      <c r="V153">
        <f>IF(Q153&lt;&gt;"", Q153, IF(R153&lt;&gt;"", R153, IF(I153&lt;&gt;"", I153*MJup_to_Mearth, IF(J153&lt;&gt;"", J153*MJup_to_Mearth, U153))))</f>
        <v>6.8917844409710369</v>
      </c>
      <c r="W153">
        <f>SQRT(P153/bigG)*Qs/((V153*Mearth_to_Msun)*(O153*Rsun_to_AU)^5)*(H153)^(13/2)/1000000000</f>
        <v>1044483.5998960912</v>
      </c>
    </row>
    <row r="154" spans="1:23">
      <c r="A154">
        <v>1362</v>
      </c>
      <c r="B154" t="s">
        <v>185</v>
      </c>
      <c r="C154" t="s">
        <v>14</v>
      </c>
      <c r="D154">
        <v>3</v>
      </c>
      <c r="E154" s="1">
        <f>IF(COUNTIF(B$2:B$420, B154) &gt; 1, 1, 0)</f>
        <v>1</v>
      </c>
      <c r="F154">
        <v>5.4870000000000001</v>
      </c>
      <c r="H154">
        <f t="shared" si="2"/>
        <v>5.5560697328273762E-2</v>
      </c>
      <c r="I154">
        <v>3.3000000000000002E-2</v>
      </c>
      <c r="K154">
        <v>0.32100000000000001</v>
      </c>
      <c r="L154">
        <v>0.76</v>
      </c>
      <c r="M154">
        <v>0.79</v>
      </c>
      <c r="N154">
        <v>4.5599999999999996</v>
      </c>
      <c r="O154">
        <f>IF(M154&lt;&gt;"", M154, IF(AND(L154&lt;&gt;"", N154&lt;&gt;""), SQRT(bigG_mks*(L154*Msun_to_kg)/10^(N154-2))/Rsun_to_m))</f>
        <v>0.79</v>
      </c>
      <c r="P154">
        <f>IF(L154&lt;&gt;"", L154, 10^(N154-2)*(O154*Rsun_to_m)^2/bigG_mks/Msun_to_kg)</f>
        <v>0.76</v>
      </c>
      <c r="Q154">
        <v>10.5</v>
      </c>
      <c r="S154">
        <v>3.6</v>
      </c>
      <c r="T154">
        <v>3.3000000000000002E-2</v>
      </c>
      <c r="U154">
        <f>IF(S154&lt;&gt;"", IF(S154&lt;Weiss_Rp_limit_1, 4*PI()/3*(S154*REarth)^3*(Weiss_dens_fac_1+Weiss_dens_fac_2*S154)/MEarth*1000, IF(S154&lt;Weiss_Rp_limit_2, Weiss_Mp_fac*(S154)^Weiss_Mp_exp, MJup_to_Mearth)))</f>
        <v>8.8534717470155808</v>
      </c>
      <c r="V154">
        <f>IF(Q154&lt;&gt;"", Q154, IF(R154&lt;&gt;"", R154, IF(I154&lt;&gt;"", I154*MJup_to_Mearth, IF(J154&lt;&gt;"", J154*MJup_to_Mearth, U154))))</f>
        <v>10.5</v>
      </c>
      <c r="W154">
        <f>SQRT(P154/bigG)*Qs/((V154*Mearth_to_Msun)*(O154*Rsun_to_AU)^5)*(H154)^(13/2)/1000000000</f>
        <v>31762.952614183348</v>
      </c>
    </row>
    <row r="155" spans="1:23">
      <c r="A155">
        <v>1363</v>
      </c>
      <c r="B155" t="s">
        <v>185</v>
      </c>
      <c r="C155" t="s">
        <v>16</v>
      </c>
      <c r="D155">
        <v>3</v>
      </c>
      <c r="E155" s="1">
        <f>IF(COUNTIF(B$2:B$420, B155) &gt; 1, 1, 0)</f>
        <v>1</v>
      </c>
      <c r="F155">
        <v>8.2910000000000004</v>
      </c>
      <c r="H155">
        <f t="shared" si="2"/>
        <v>7.3161453403270904E-2</v>
      </c>
      <c r="I155">
        <v>1.9E-2</v>
      </c>
      <c r="K155">
        <v>0.29399999999999998</v>
      </c>
      <c r="L155">
        <v>0.76</v>
      </c>
      <c r="M155">
        <v>0.79</v>
      </c>
      <c r="N155">
        <v>4.5599999999999996</v>
      </c>
      <c r="O155">
        <f>IF(M155&lt;&gt;"", M155, IF(AND(L155&lt;&gt;"", N155&lt;&gt;""), SQRT(bigG_mks*(L155*Msun_to_kg)/10^(N155-2))/Rsun_to_m))</f>
        <v>0.79</v>
      </c>
      <c r="P155">
        <f>IF(L155&lt;&gt;"", L155, 10^(N155-2)*(O155*Rsun_to_m)^2/bigG_mks/Msun_to_kg)</f>
        <v>0.76</v>
      </c>
      <c r="Q155">
        <v>6</v>
      </c>
      <c r="S155">
        <v>3.3</v>
      </c>
      <c r="T155">
        <v>0.03</v>
      </c>
      <c r="U155">
        <f>IF(S155&lt;&gt;"", IF(S155&lt;Weiss_Rp_limit_1, 4*PI()/3*(S155*REarth)^3*(Weiss_dens_fac_1+Weiss_dens_fac_2*S155)/MEarth*1000, IF(S155&lt;Weiss_Rp_limit_2, Weiss_Mp_fac*(S155)^Weiss_Mp_exp, MJup_to_Mearth)))</f>
        <v>8.1652642471150045</v>
      </c>
      <c r="V155">
        <f>IF(Q155&lt;&gt;"", Q155, IF(R155&lt;&gt;"", R155, IF(I155&lt;&gt;"", I155*MJup_to_Mearth, IF(J155&lt;&gt;"", J155*MJup_to_Mearth, U155))))</f>
        <v>6</v>
      </c>
      <c r="W155">
        <f>SQRT(P155/bigG)*Qs/((V155*Mearth_to_Msun)*(O155*Rsun_to_AU)^5)*(H155)^(13/2)/1000000000</f>
        <v>332509.49664160574</v>
      </c>
    </row>
    <row r="156" spans="1:23">
      <c r="A156">
        <v>1365</v>
      </c>
      <c r="B156" t="s">
        <v>154</v>
      </c>
      <c r="C156" t="s">
        <v>14</v>
      </c>
      <c r="D156">
        <v>4</v>
      </c>
      <c r="E156" s="1">
        <f>IF(COUNTIF(B$2:B$420, B156) &gt; 1, 1, 0)</f>
        <v>1</v>
      </c>
      <c r="F156">
        <v>4.6461860000000001</v>
      </c>
      <c r="G156">
        <v>0.05</v>
      </c>
      <c r="H156">
        <f t="shared" si="2"/>
        <v>0.05</v>
      </c>
      <c r="K156">
        <v>0.13600000000000001</v>
      </c>
      <c r="L156">
        <v>0.82</v>
      </c>
      <c r="M156">
        <v>0.72</v>
      </c>
      <c r="N156">
        <v>4.6100000000000003</v>
      </c>
      <c r="O156">
        <f>IF(M156&lt;&gt;"", M156, IF(AND(L156&lt;&gt;"", N156&lt;&gt;""), SQRT(bigG_mks*(L156*Msun_to_kg)/10^(N156-2))/Rsun_to_m))</f>
        <v>0.72</v>
      </c>
      <c r="P156">
        <f>IF(L156&lt;&gt;"", L156, 10^(N156-2)*(O156*Rsun_to_m)^2/bigG_mks/Msun_to_kg)</f>
        <v>0.82</v>
      </c>
      <c r="S156">
        <v>1.52</v>
      </c>
      <c r="T156">
        <v>1.4E-2</v>
      </c>
      <c r="U156">
        <f>IF(S156&lt;&gt;"", IF(S156&lt;Weiss_Rp_limit_1, 4*PI()/3*(S156*REarth)^3*(Weiss_dens_fac_1+Weiss_dens_fac_2*S156)/MEarth*1000, IF(S156&lt;Weiss_Rp_limit_2, Weiss_Mp_fac*(S156)^Weiss_Mp_exp, MJup_to_Mearth)))</f>
        <v>3.9706976313097804</v>
      </c>
      <c r="V156">
        <f>IF(Q156&lt;&gt;"", Q156, IF(R156&lt;&gt;"", R156, IF(I156&lt;&gt;"", I156*MJup_to_Mearth, IF(J156&lt;&gt;"", J156*MJup_to_Mearth, U156))))</f>
        <v>3.9706976313097804</v>
      </c>
      <c r="W156">
        <f>SQRT(P156/bigG)*Qs/((V156*Mearth_to_Msun)*(O156*Rsun_to_AU)^5)*(H156)^(13/2)/1000000000</f>
        <v>69908.745791195834</v>
      </c>
    </row>
    <row r="157" spans="1:23">
      <c r="A157">
        <v>1366</v>
      </c>
      <c r="B157" t="s">
        <v>154</v>
      </c>
      <c r="C157" t="s">
        <v>16</v>
      </c>
      <c r="D157">
        <v>4</v>
      </c>
      <c r="E157" s="1">
        <f>IF(COUNTIF(B$2:B$420, B157) &gt; 1, 1, 0)</f>
        <v>1</v>
      </c>
      <c r="F157">
        <v>7.2401929999999997</v>
      </c>
      <c r="G157">
        <v>6.7000000000000004E-2</v>
      </c>
      <c r="H157">
        <f t="shared" si="2"/>
        <v>6.7000000000000004E-2</v>
      </c>
      <c r="K157">
        <v>0.21</v>
      </c>
      <c r="L157">
        <v>0.82</v>
      </c>
      <c r="M157">
        <v>0.72</v>
      </c>
      <c r="N157">
        <v>4.6100000000000003</v>
      </c>
      <c r="O157">
        <f>IF(M157&lt;&gt;"", M157, IF(AND(L157&lt;&gt;"", N157&lt;&gt;""), SQRT(bigG_mks*(L157*Msun_to_kg)/10^(N157-2))/Rsun_to_m))</f>
        <v>0.72</v>
      </c>
      <c r="P157">
        <f>IF(L157&lt;&gt;"", L157, 10^(N157-2)*(O157*Rsun_to_m)^2/bigG_mks/Msun_to_kg)</f>
        <v>0.82</v>
      </c>
      <c r="S157">
        <v>2.35</v>
      </c>
      <c r="T157">
        <v>2.1999999999999999E-2</v>
      </c>
      <c r="U157">
        <f>IF(S157&lt;&gt;"", IF(S157&lt;Weiss_Rp_limit_1, 4*PI()/3*(S157*REarth)^3*(Weiss_dens_fac_1+Weiss_dens_fac_2*S157)/MEarth*1000, IF(S157&lt;Weiss_Rp_limit_2, Weiss_Mp_fac*(S157)^Weiss_Mp_exp, MJup_to_Mearth)))</f>
        <v>5.9545012657659271</v>
      </c>
      <c r="V157">
        <f>IF(Q157&lt;&gt;"", Q157, IF(R157&lt;&gt;"", R157, IF(I157&lt;&gt;"", I157*MJup_to_Mearth, IF(J157&lt;&gt;"", J157*MJup_to_Mearth, U157))))</f>
        <v>5.9545012657659271</v>
      </c>
      <c r="W157">
        <f>SQRT(P157/bigG)*Qs/((V157*Mearth_to_Msun)*(O157*Rsun_to_AU)^5)*(H157)^(13/2)/1000000000</f>
        <v>312416.61670236505</v>
      </c>
    </row>
    <row r="158" spans="1:23">
      <c r="A158">
        <v>1384</v>
      </c>
      <c r="B158" t="s">
        <v>57</v>
      </c>
      <c r="C158" t="s">
        <v>14</v>
      </c>
      <c r="D158">
        <v>2</v>
      </c>
      <c r="E158" s="1">
        <f>IF(COUNTIF(B$2:B$420, B158) &gt; 1, 1, 0)</f>
        <v>1</v>
      </c>
      <c r="F158">
        <v>2.4610690000000002</v>
      </c>
      <c r="G158">
        <v>3.5000000000000003E-2</v>
      </c>
      <c r="H158">
        <f t="shared" si="2"/>
        <v>3.5000000000000003E-2</v>
      </c>
      <c r="K158">
        <v>7.3999999999999996E-2</v>
      </c>
      <c r="L158">
        <v>1.02</v>
      </c>
      <c r="M158">
        <v>0.95</v>
      </c>
      <c r="N158">
        <v>4.46</v>
      </c>
      <c r="O158">
        <f>IF(M158&lt;&gt;"", M158, IF(AND(L158&lt;&gt;"", N158&lt;&gt;""), SQRT(bigG_mks*(L158*Msun_to_kg)/10^(N158-2))/Rsun_to_m))</f>
        <v>0.95</v>
      </c>
      <c r="P158">
        <f>IF(L158&lt;&gt;"", L158, 10^(N158-2)*(O158*Rsun_to_m)^2/bigG_mks/Msun_to_kg)</f>
        <v>1.02</v>
      </c>
      <c r="S158">
        <v>0.83</v>
      </c>
      <c r="T158">
        <v>8.0000000000000002E-3</v>
      </c>
      <c r="U158">
        <f>IF(S158&lt;&gt;"", IF(S158&lt;Weiss_Rp_limit_1, 4*PI()/3*(S158*REarth)^3*(Weiss_dens_fac_1+Weiss_dens_fac_2*S158)/MEarth*1000, IF(S158&lt;Weiss_Rp_limit_2, Weiss_Mp_fac*(S158)^Weiss_Mp_exp, MJup_to_Mearth)))</f>
        <v>0.54871823775094708</v>
      </c>
      <c r="V158">
        <f>IF(Q158&lt;&gt;"", Q158, IF(R158&lt;&gt;"", R158, IF(I158&lt;&gt;"", I158*MJup_to_Mearth, IF(J158&lt;&gt;"", J158*MJup_to_Mearth, U158))))</f>
        <v>0.54871823775094708</v>
      </c>
      <c r="W158">
        <f>SQRT(P158/bigG)*Qs/((V158*Mearth_to_Msun)*(O158*Rsun_to_AU)^5)*(H158)^(13/2)/1000000000</f>
        <v>13887.491555565428</v>
      </c>
    </row>
    <row r="159" spans="1:23">
      <c r="A159">
        <v>1385</v>
      </c>
      <c r="B159" t="s">
        <v>57</v>
      </c>
      <c r="C159" t="s">
        <v>16</v>
      </c>
      <c r="D159">
        <v>2</v>
      </c>
      <c r="E159" s="1">
        <f>IF(COUNTIF(B$2:B$420, B159) &gt; 1, 1, 0)</f>
        <v>1</v>
      </c>
      <c r="F159">
        <v>5.9603919999999997</v>
      </c>
      <c r="G159">
        <v>6.4000000000000001E-2</v>
      </c>
      <c r="H159">
        <f t="shared" si="2"/>
        <v>6.4000000000000001E-2</v>
      </c>
      <c r="K159">
        <v>0.25900000000000001</v>
      </c>
      <c r="L159">
        <v>1.02</v>
      </c>
      <c r="M159">
        <v>0.95</v>
      </c>
      <c r="N159">
        <v>4.46</v>
      </c>
      <c r="O159">
        <f>IF(M159&lt;&gt;"", M159, IF(AND(L159&lt;&gt;"", N159&lt;&gt;""), SQRT(bigG_mks*(L159*Msun_to_kg)/10^(N159-2))/Rsun_to_m))</f>
        <v>0.95</v>
      </c>
      <c r="P159">
        <f>IF(L159&lt;&gt;"", L159, 10^(N159-2)*(O159*Rsun_to_m)^2/bigG_mks/Msun_to_kg)</f>
        <v>1.02</v>
      </c>
      <c r="S159">
        <v>2.9</v>
      </c>
      <c r="T159">
        <v>2.7E-2</v>
      </c>
      <c r="U159">
        <f>IF(S159&lt;&gt;"", IF(S159&lt;Weiss_Rp_limit_1, 4*PI()/3*(S159*REarth)^3*(Weiss_dens_fac_1+Weiss_dens_fac_2*S159)/MEarth*1000, IF(S159&lt;Weiss_Rp_limit_2, Weiss_Mp_fac*(S159)^Weiss_Mp_exp, MJup_to_Mearth)))</f>
        <v>7.2407310786709891</v>
      </c>
      <c r="V159">
        <f>IF(Q159&lt;&gt;"", Q159, IF(R159&lt;&gt;"", R159, IF(I159&lt;&gt;"", I159*MJup_to_Mearth, IF(J159&lt;&gt;"", J159*MJup_to_Mearth, U159))))</f>
        <v>7.2407310786709891</v>
      </c>
      <c r="W159">
        <f>SQRT(P159/bigG)*Qs/((V159*Mearth_to_Msun)*(O159*Rsun_to_AU)^5)*(H159)^(13/2)/1000000000</f>
        <v>53200.820155516347</v>
      </c>
    </row>
    <row r="160" spans="1:23">
      <c r="A160">
        <v>1388</v>
      </c>
      <c r="B160" t="s">
        <v>49</v>
      </c>
      <c r="C160" t="s">
        <v>14</v>
      </c>
      <c r="D160">
        <v>2</v>
      </c>
      <c r="E160" s="1">
        <f>IF(COUNTIF(B$2:B$420, B160) &gt; 1, 1, 0)</f>
        <v>1</v>
      </c>
      <c r="F160">
        <v>2.2405080000000002</v>
      </c>
      <c r="G160">
        <v>2.7E-2</v>
      </c>
      <c r="H160">
        <f t="shared" si="2"/>
        <v>2.7E-2</v>
      </c>
      <c r="K160">
        <v>9.5000000000000001E-2</v>
      </c>
      <c r="L160">
        <v>0.53</v>
      </c>
      <c r="M160">
        <v>0.52</v>
      </c>
      <c r="N160">
        <v>4.74</v>
      </c>
      <c r="O160">
        <f>IF(M160&lt;&gt;"", M160, IF(AND(L160&lt;&gt;"", N160&lt;&gt;""), SQRT(bigG_mks*(L160*Msun_to_kg)/10^(N160-2))/Rsun_to_m))</f>
        <v>0.52</v>
      </c>
      <c r="P160">
        <f>IF(L160&lt;&gt;"", L160, 10^(N160-2)*(O160*Rsun_to_m)^2/bigG_mks/Msun_to_kg)</f>
        <v>0.53</v>
      </c>
      <c r="S160">
        <v>1.06</v>
      </c>
      <c r="T160">
        <v>0.01</v>
      </c>
      <c r="U160">
        <f>IF(S160&lt;&gt;"", IF(S160&lt;Weiss_Rp_limit_1, 4*PI()/3*(S160*REarth)^3*(Weiss_dens_fac_1+Weiss_dens_fac_2*S160)/MEarth*1000, IF(S160&lt;Weiss_Rp_limit_2, Weiss_Mp_fac*(S160)^Weiss_Mp_exp, MJup_to_Mearth)))</f>
        <v>1.3129149127187731</v>
      </c>
      <c r="V160">
        <f>IF(Q160&lt;&gt;"", Q160, IF(R160&lt;&gt;"", R160, IF(I160&lt;&gt;"", I160*MJup_to_Mearth, IF(J160&lt;&gt;"", J160*MJup_to_Mearth, U160))))</f>
        <v>1.3129149127187731</v>
      </c>
      <c r="W160">
        <f>SQRT(P160/bigG)*Qs/((V160*Mearth_to_Msun)*(O160*Rsun_to_AU)^5)*(H160)^(13/2)/1000000000</f>
        <v>15761.514926991043</v>
      </c>
    </row>
    <row r="161" spans="1:23">
      <c r="A161">
        <v>1389</v>
      </c>
      <c r="B161" t="s">
        <v>49</v>
      </c>
      <c r="C161" t="s">
        <v>16</v>
      </c>
      <c r="D161">
        <v>2</v>
      </c>
      <c r="E161" s="1">
        <f>IF(COUNTIF(B$2:B$420, B161) &gt; 1, 1, 0)</f>
        <v>1</v>
      </c>
      <c r="F161">
        <v>6.8277659999999996</v>
      </c>
      <c r="G161">
        <v>5.8000000000000003E-2</v>
      </c>
      <c r="H161">
        <f t="shared" si="2"/>
        <v>5.8000000000000003E-2</v>
      </c>
      <c r="K161">
        <v>0.10299999999999999</v>
      </c>
      <c r="L161">
        <v>0.53</v>
      </c>
      <c r="M161">
        <v>0.52</v>
      </c>
      <c r="N161">
        <v>4.74</v>
      </c>
      <c r="O161">
        <f>IF(M161&lt;&gt;"", M161, IF(AND(L161&lt;&gt;"", N161&lt;&gt;""), SQRT(bigG_mks*(L161*Msun_to_kg)/10^(N161-2))/Rsun_to_m))</f>
        <v>0.52</v>
      </c>
      <c r="P161">
        <f>IF(L161&lt;&gt;"", L161, 10^(N161-2)*(O161*Rsun_to_m)^2/bigG_mks/Msun_to_kg)</f>
        <v>0.53</v>
      </c>
      <c r="S161">
        <v>1.1599999999999999</v>
      </c>
      <c r="T161">
        <v>1.0999999999999999E-2</v>
      </c>
      <c r="U161">
        <f>IF(S161&lt;&gt;"", IF(S161&lt;Weiss_Rp_limit_1, 4*PI()/3*(S161*REarth)^3*(Weiss_dens_fac_1+Weiss_dens_fac_2*S161)/MEarth*1000, IF(S161&lt;Weiss_Rp_limit_2, Weiss_Mp_fac*(S161)^Weiss_Mp_exp, MJup_to_Mearth)))</f>
        <v>1.8174907867122543</v>
      </c>
      <c r="V161">
        <f>IF(Q161&lt;&gt;"", Q161, IF(R161&lt;&gt;"", R161, IF(I161&lt;&gt;"", I161*MJup_to_Mearth, IF(J161&lt;&gt;"", J161*MJup_to_Mearth, U161))))</f>
        <v>1.8174907867122543</v>
      </c>
      <c r="W161">
        <f>SQRT(P161/bigG)*Qs/((V161*Mearth_to_Msun)*(O161*Rsun_to_AU)^5)*(H161)^(13/2)/1000000000</f>
        <v>1639758.202490415</v>
      </c>
    </row>
    <row r="162" spans="1:23">
      <c r="A162">
        <v>1390</v>
      </c>
      <c r="B162" t="s">
        <v>186</v>
      </c>
      <c r="C162" t="s">
        <v>14</v>
      </c>
      <c r="D162">
        <v>2</v>
      </c>
      <c r="E162" s="1">
        <f>IF(COUNTIF(B$2:B$420, B162) &gt; 1, 1, 0)</f>
        <v>1</v>
      </c>
      <c r="F162">
        <v>5.5242420000000001</v>
      </c>
      <c r="G162">
        <v>6.0999999999999999E-2</v>
      </c>
      <c r="H162">
        <f t="shared" si="2"/>
        <v>6.0999999999999999E-2</v>
      </c>
      <c r="K162">
        <v>0.186</v>
      </c>
      <c r="L162">
        <v>0.95</v>
      </c>
      <c r="M162">
        <v>0.94</v>
      </c>
      <c r="N162">
        <v>4.49</v>
      </c>
      <c r="O162">
        <f>IF(M162&lt;&gt;"", M162, IF(AND(L162&lt;&gt;"", N162&lt;&gt;""), SQRT(bigG_mks*(L162*Msun_to_kg)/10^(N162-2))/Rsun_to_m))</f>
        <v>0.94</v>
      </c>
      <c r="P162">
        <f>IF(L162&lt;&gt;"", L162, 10^(N162-2)*(O162*Rsun_to_m)^2/bigG_mks/Msun_to_kg)</f>
        <v>0.95</v>
      </c>
      <c r="S162">
        <v>2.09</v>
      </c>
      <c r="T162">
        <v>1.9E-2</v>
      </c>
      <c r="U162">
        <f>IF(S162&lt;&gt;"", IF(S162&lt;Weiss_Rp_limit_1, 4*PI()/3*(S162*REarth)^3*(Weiss_dens_fac_1+Weiss_dens_fac_2*S162)/MEarth*1000, IF(S162&lt;Weiss_Rp_limit_2, Weiss_Mp_fac*(S162)^Weiss_Mp_exp, MJup_to_Mearth)))</f>
        <v>5.3393492111391936</v>
      </c>
      <c r="V162">
        <f>IF(Q162&lt;&gt;"", Q162, IF(R162&lt;&gt;"", R162, IF(I162&lt;&gt;"", I162*MJup_to_Mearth, IF(J162&lt;&gt;"", J162*MJup_to_Mearth, U162))))</f>
        <v>5.3393492111391936</v>
      </c>
      <c r="W162">
        <f>SQRT(P162/bigG)*Qs/((V162*Mearth_to_Msun)*(O162*Rsun_to_AU)^5)*(H162)^(13/2)/1000000000</f>
        <v>53731.255850758876</v>
      </c>
    </row>
    <row r="163" spans="1:23">
      <c r="A163">
        <v>1391</v>
      </c>
      <c r="B163" t="s">
        <v>186</v>
      </c>
      <c r="C163" t="s">
        <v>16</v>
      </c>
      <c r="D163">
        <v>2</v>
      </c>
      <c r="E163" s="1">
        <f>IF(COUNTIF(B$2:B$420, B163) &gt; 1, 1, 0)</f>
        <v>1</v>
      </c>
      <c r="F163">
        <v>8.77501</v>
      </c>
      <c r="G163">
        <v>8.3000000000000004E-2</v>
      </c>
      <c r="H163">
        <f t="shared" si="2"/>
        <v>8.3000000000000004E-2</v>
      </c>
      <c r="K163">
        <v>0.153</v>
      </c>
      <c r="L163">
        <v>0.95</v>
      </c>
      <c r="M163">
        <v>0.94</v>
      </c>
      <c r="N163">
        <v>4.49</v>
      </c>
      <c r="O163">
        <f>IF(M163&lt;&gt;"", M163, IF(AND(L163&lt;&gt;"", N163&lt;&gt;""), SQRT(bigG_mks*(L163*Msun_to_kg)/10^(N163-2))/Rsun_to_m))</f>
        <v>0.94</v>
      </c>
      <c r="P163">
        <f>IF(L163&lt;&gt;"", L163, 10^(N163-2)*(O163*Rsun_to_m)^2/bigG_mks/Msun_to_kg)</f>
        <v>0.95</v>
      </c>
      <c r="S163">
        <v>1.72</v>
      </c>
      <c r="T163">
        <v>1.6E-2</v>
      </c>
      <c r="U163">
        <f>IF(S163&lt;&gt;"", IF(S163&lt;Weiss_Rp_limit_1, 4*PI()/3*(S163*REarth)^3*(Weiss_dens_fac_1+Weiss_dens_fac_2*S163)/MEarth*1000, IF(S163&lt;Weiss_Rp_limit_2, Weiss_Mp_fac*(S163)^Weiss_Mp_exp, MJup_to_Mearth)))</f>
        <v>4.4544463810731099</v>
      </c>
      <c r="V163">
        <f>IF(Q163&lt;&gt;"", Q163, IF(R163&lt;&gt;"", R163, IF(I163&lt;&gt;"", I163*MJup_to_Mearth, IF(J163&lt;&gt;"", J163*MJup_to_Mearth, U163))))</f>
        <v>4.4544463810731099</v>
      </c>
      <c r="W163">
        <f>SQRT(P163/bigG)*Qs/((V163*Mearth_to_Msun)*(O163*Rsun_to_AU)^5)*(H163)^(13/2)/1000000000</f>
        <v>476744.02053960634</v>
      </c>
    </row>
    <row r="164" spans="1:23">
      <c r="A164">
        <v>1394</v>
      </c>
      <c r="B164" t="s">
        <v>143</v>
      </c>
      <c r="C164" t="s">
        <v>14</v>
      </c>
      <c r="D164">
        <v>3</v>
      </c>
      <c r="E164" s="1">
        <f>IF(COUNTIF(B$2:B$420, B164) &gt; 1, 1, 0)</f>
        <v>1</v>
      </c>
      <c r="F164">
        <v>4.3627050000000001</v>
      </c>
      <c r="G164">
        <v>5.0999999999999997E-2</v>
      </c>
      <c r="H164">
        <f t="shared" si="2"/>
        <v>5.0999999999999997E-2</v>
      </c>
      <c r="K164">
        <v>0.14499999999999999</v>
      </c>
      <c r="L164">
        <v>1.29</v>
      </c>
      <c r="M164">
        <v>0.9</v>
      </c>
      <c r="N164">
        <v>4.49</v>
      </c>
      <c r="O164">
        <f>IF(M164&lt;&gt;"", M164, IF(AND(L164&lt;&gt;"", N164&lt;&gt;""), SQRT(bigG_mks*(L164*Msun_to_kg)/10^(N164-2))/Rsun_to_m))</f>
        <v>0.9</v>
      </c>
      <c r="P164">
        <f>IF(L164&lt;&gt;"", L164, 10^(N164-2)*(O164*Rsun_to_m)^2/bigG_mks/Msun_to_kg)</f>
        <v>1.29</v>
      </c>
      <c r="S164">
        <v>1.63</v>
      </c>
      <c r="T164">
        <v>1.4999999999999999E-2</v>
      </c>
      <c r="U164">
        <f>IF(S164&lt;&gt;"", IF(S164&lt;Weiss_Rp_limit_1, 4*PI()/3*(S164*REarth)^3*(Weiss_dens_fac_1+Weiss_dens_fac_2*S164)/MEarth*1000, IF(S164&lt;Weiss_Rp_limit_2, Weiss_Mp_fac*(S164)^Weiss_Mp_exp, MJup_to_Mearth)))</f>
        <v>4.2372759891639546</v>
      </c>
      <c r="V164">
        <f>IF(Q164&lt;&gt;"", Q164, IF(R164&lt;&gt;"", R164, IF(I164&lt;&gt;"", I164*MJup_to_Mearth, IF(J164&lt;&gt;"", J164*MJup_to_Mearth, U164))))</f>
        <v>4.2372759891639546</v>
      </c>
      <c r="W164">
        <f>SQRT(P164/bigG)*Qs/((V164*Mearth_to_Msun)*(O164*Rsun_to_AU)^5)*(H164)^(13/2)/1000000000</f>
        <v>30623.198941675175</v>
      </c>
    </row>
    <row r="165" spans="1:23">
      <c r="A165">
        <v>1395</v>
      </c>
      <c r="B165" t="s">
        <v>143</v>
      </c>
      <c r="C165" t="s">
        <v>16</v>
      </c>
      <c r="D165">
        <v>3</v>
      </c>
      <c r="E165" s="1">
        <f>IF(COUNTIF(B$2:B$420, B165) &gt; 1, 1, 0)</f>
        <v>1</v>
      </c>
      <c r="F165">
        <v>6.941357</v>
      </c>
      <c r="G165">
        <v>6.9000000000000006E-2</v>
      </c>
      <c r="H165">
        <f t="shared" si="2"/>
        <v>6.9000000000000006E-2</v>
      </c>
      <c r="K165">
        <v>0.23499999999999999</v>
      </c>
      <c r="L165">
        <v>1.29</v>
      </c>
      <c r="M165">
        <v>0.9</v>
      </c>
      <c r="N165">
        <v>4.49</v>
      </c>
      <c r="O165">
        <f>IF(M165&lt;&gt;"", M165, IF(AND(L165&lt;&gt;"", N165&lt;&gt;""), SQRT(bigG_mks*(L165*Msun_to_kg)/10^(N165-2))/Rsun_to_m))</f>
        <v>0.9</v>
      </c>
      <c r="P165">
        <f>IF(L165&lt;&gt;"", L165, 10^(N165-2)*(O165*Rsun_to_m)^2/bigG_mks/Msun_to_kg)</f>
        <v>1.29</v>
      </c>
      <c r="S165">
        <v>2.63</v>
      </c>
      <c r="T165">
        <v>2.4E-2</v>
      </c>
      <c r="U165">
        <f>IF(S165&lt;&gt;"", IF(S165&lt;Weiss_Rp_limit_1, 4*PI()/3*(S165*REarth)^3*(Weiss_dens_fac_1+Weiss_dens_fac_2*S165)/MEarth*1000, IF(S165&lt;Weiss_Rp_limit_2, Weiss_Mp_fac*(S165)^Weiss_Mp_exp, MJup_to_Mearth)))</f>
        <v>6.6116693461903191</v>
      </c>
      <c r="V165">
        <f>IF(Q165&lt;&gt;"", Q165, IF(R165&lt;&gt;"", R165, IF(I165&lt;&gt;"", I165*MJup_to_Mearth, IF(J165&lt;&gt;"", J165*MJup_to_Mearth, U165))))</f>
        <v>6.6116693461903191</v>
      </c>
      <c r="W165">
        <f>SQRT(P165/bigG)*Qs/((V165*Mearth_to_Msun)*(O165*Rsun_to_AU)^5)*(H165)^(13/2)/1000000000</f>
        <v>140003.57542970491</v>
      </c>
    </row>
    <row r="166" spans="1:23">
      <c r="A166">
        <v>700</v>
      </c>
      <c r="B166" t="s">
        <v>21</v>
      </c>
      <c r="C166" t="s">
        <v>22</v>
      </c>
      <c r="D166">
        <v>5</v>
      </c>
      <c r="E166" s="1">
        <f>IF(COUNTIF(B$2:B$420, B166) &gt; 1, 1, 0)</f>
        <v>1</v>
      </c>
      <c r="F166">
        <v>0.74295999999999995</v>
      </c>
      <c r="G166">
        <v>1.2999999999999999E-2</v>
      </c>
      <c r="H166">
        <f t="shared" si="2"/>
        <v>1.2999999999999999E-2</v>
      </c>
      <c r="K166">
        <v>7.1999999999999995E-2</v>
      </c>
      <c r="L166">
        <v>0.54</v>
      </c>
      <c r="M166">
        <v>0.53</v>
      </c>
      <c r="N166">
        <v>4.74</v>
      </c>
      <c r="O166">
        <f>IF(M166&lt;&gt;"", M166, IF(AND(L166&lt;&gt;"", N166&lt;&gt;""), SQRT(bigG_mks*(L166*Msun_to_kg)/10^(N166-2))/Rsun_to_m))</f>
        <v>0.53</v>
      </c>
      <c r="P166">
        <f>IF(L166&lt;&gt;"", L166, 10^(N166-2)*(O166*Rsun_to_m)^2/bigG_mks/Msun_to_kg)</f>
        <v>0.54</v>
      </c>
      <c r="S166">
        <v>0.81</v>
      </c>
      <c r="T166">
        <v>7.0000000000000001E-3</v>
      </c>
      <c r="U166">
        <f>IF(S166&lt;&gt;"", IF(S166&lt;Weiss_Rp_limit_1, 4*PI()/3*(S166*REarth)^3*(Weiss_dens_fac_1+Weiss_dens_fac_2*S166)/MEarth*1000, IF(S166&lt;Weiss_Rp_limit_2, Weiss_Mp_fac*(S166)^Weiss_Mp_exp, MJup_to_Mearth)))</f>
        <v>0.50340579950124309</v>
      </c>
      <c r="V166">
        <f>IF(Q166&lt;&gt;"", Q166, IF(R166&lt;&gt;"", R166, IF(I166&lt;&gt;"", I166*MJup_to_Mearth, IF(J166&lt;&gt;"", J166*MJup_to_Mearth, U166))))</f>
        <v>0.50340579950124309</v>
      </c>
      <c r="W166">
        <f>SQRT(P166/bigG)*Qs/((V166*Mearth_to_Msun)*(O166*Rsun_to_AU)^5)*(H166)^(13/2)/1000000000</f>
        <v>326.12189904125728</v>
      </c>
    </row>
    <row r="167" spans="1:23">
      <c r="A167">
        <v>699</v>
      </c>
      <c r="B167" t="s">
        <v>21</v>
      </c>
      <c r="C167" t="s">
        <v>20</v>
      </c>
      <c r="D167">
        <v>5</v>
      </c>
      <c r="E167" s="1">
        <f>IF(COUNTIF(B$2:B$420, B167) &gt; 1, 1, 0)</f>
        <v>1</v>
      </c>
      <c r="F167">
        <v>2.8959999999999999</v>
      </c>
      <c r="G167">
        <v>3.2300000000000002E-2</v>
      </c>
      <c r="H167">
        <f t="shared" si="2"/>
        <v>3.2300000000000002E-2</v>
      </c>
      <c r="K167">
        <v>0.13400000000000001</v>
      </c>
      <c r="L167">
        <v>0.54</v>
      </c>
      <c r="M167">
        <v>0.53</v>
      </c>
      <c r="N167">
        <v>4.74</v>
      </c>
      <c r="O167">
        <f>IF(M167&lt;&gt;"", M167, IF(AND(L167&lt;&gt;"", N167&lt;&gt;""), SQRT(bigG_mks*(L167*Msun_to_kg)/10^(N167-2))/Rsun_to_m))</f>
        <v>0.53</v>
      </c>
      <c r="P167">
        <f>IF(L167&lt;&gt;"", L167, 10^(N167-2)*(O167*Rsun_to_m)^2/bigG_mks/Msun_to_kg)</f>
        <v>0.54</v>
      </c>
      <c r="S167">
        <v>1.5</v>
      </c>
      <c r="T167">
        <v>1.4E-2</v>
      </c>
      <c r="U167">
        <f>IF(S167&lt;&gt;"", IF(S167&lt;Weiss_Rp_limit_1, 4*PI()/3*(S167*REarth)^3*(Weiss_dens_fac_1+Weiss_dens_fac_2*S167)/MEarth*1000, IF(S167&lt;Weiss_Rp_limit_2, Weiss_Mp_fac*(S167)^Weiss_Mp_exp, MJup_to_Mearth)))</f>
        <v>3.9220863491936346</v>
      </c>
      <c r="V167">
        <f>IF(Q167&lt;&gt;"", Q167, IF(R167&lt;&gt;"", R167, IF(I167&lt;&gt;"", I167*MJup_to_Mearth, IF(J167&lt;&gt;"", J167*MJup_to_Mearth, U167))))</f>
        <v>3.9220863491936346</v>
      </c>
      <c r="W167">
        <f>SQRT(P167/bigG)*Qs/((V167*Mearth_to_Msun)*(O167*Rsun_to_AU)^5)*(H167)^(13/2)/1000000000</f>
        <v>15522.64164068788</v>
      </c>
    </row>
    <row r="168" spans="1:23">
      <c r="A168">
        <v>696</v>
      </c>
      <c r="B168" t="s">
        <v>21</v>
      </c>
      <c r="C168" t="s">
        <v>14</v>
      </c>
      <c r="D168">
        <v>5</v>
      </c>
      <c r="E168" s="1">
        <f>IF(COUNTIF(B$2:B$420, B168) &gt; 1, 1, 0)</f>
        <v>1</v>
      </c>
      <c r="F168">
        <v>5.9012399999999996</v>
      </c>
      <c r="G168">
        <v>0.05</v>
      </c>
      <c r="H168">
        <f t="shared" si="2"/>
        <v>0.05</v>
      </c>
      <c r="I168">
        <v>4.0999999999999996</v>
      </c>
      <c r="K168">
        <v>0.19600000000000001</v>
      </c>
      <c r="L168">
        <v>0.54</v>
      </c>
      <c r="M168">
        <v>0.53</v>
      </c>
      <c r="N168">
        <v>4.74</v>
      </c>
      <c r="O168">
        <f>IF(M168&lt;&gt;"", M168, IF(AND(L168&lt;&gt;"", N168&lt;&gt;""), SQRT(bigG_mks*(L168*Msun_to_kg)/10^(N168-2))/Rsun_to_m))</f>
        <v>0.53</v>
      </c>
      <c r="P168">
        <f>IF(L168&lt;&gt;"", L168, 10^(N168-2)*(O168*Rsun_to_m)^2/bigG_mks/Msun_to_kg)</f>
        <v>0.54</v>
      </c>
      <c r="Q168">
        <v>1303</v>
      </c>
      <c r="S168">
        <v>2.2000000000000002</v>
      </c>
      <c r="T168">
        <v>0.02</v>
      </c>
      <c r="U168">
        <f>IF(S168&lt;&gt;"", IF(S168&lt;Weiss_Rp_limit_1, 4*PI()/3*(S168*REarth)^3*(Weiss_dens_fac_1+Weiss_dens_fac_2*S168)/MEarth*1000, IF(S168&lt;Weiss_Rp_limit_2, Weiss_Mp_fac*(S168)^Weiss_Mp_exp, MJup_to_Mearth)))</f>
        <v>5.6002236741307838</v>
      </c>
      <c r="V168">
        <f>IF(Q168&lt;&gt;"", Q168, IF(R168&lt;&gt;"", R168, IF(I168&lt;&gt;"", I168*MJup_to_Mearth, IF(J168&lt;&gt;"", J168*MJup_to_Mearth, U168))))</f>
        <v>1303</v>
      </c>
      <c r="W168">
        <f>SQRT(P168/bigG)*Qs/((V168*Mearth_to_Msun)*(O168*Rsun_to_AU)^5)*(H168)^(13/2)/1000000000</f>
        <v>799.88398138878495</v>
      </c>
    </row>
    <row r="169" spans="1:23">
      <c r="A169">
        <v>697</v>
      </c>
      <c r="B169" t="s">
        <v>21</v>
      </c>
      <c r="C169" t="s">
        <v>16</v>
      </c>
      <c r="D169">
        <v>5</v>
      </c>
      <c r="E169" s="1">
        <f>IF(COUNTIF(B$2:B$420, B169) &gt; 1, 1, 0)</f>
        <v>1</v>
      </c>
      <c r="F169">
        <v>8.7522000000000002</v>
      </c>
      <c r="G169">
        <v>0.09</v>
      </c>
      <c r="H169">
        <f t="shared" si="2"/>
        <v>0.09</v>
      </c>
      <c r="I169">
        <v>0.5</v>
      </c>
      <c r="K169">
        <v>0.17799999999999999</v>
      </c>
      <c r="L169">
        <v>0.54</v>
      </c>
      <c r="M169">
        <v>0.53</v>
      </c>
      <c r="N169">
        <v>4.74</v>
      </c>
      <c r="O169">
        <f>IF(M169&lt;&gt;"", M169, IF(AND(L169&lt;&gt;"", N169&lt;&gt;""), SQRT(bigG_mks*(L169*Msun_to_kg)/10^(N169-2))/Rsun_to_m))</f>
        <v>0.53</v>
      </c>
      <c r="P169">
        <f>IF(L169&lt;&gt;"", L169, 10^(N169-2)*(O169*Rsun_to_m)^2/bigG_mks/Msun_to_kg)</f>
        <v>0.54</v>
      </c>
      <c r="Q169">
        <v>158.9</v>
      </c>
      <c r="S169">
        <v>2</v>
      </c>
      <c r="T169">
        <v>1.7999999999999999E-2</v>
      </c>
      <c r="U169">
        <f>IF(S169&lt;&gt;"", IF(S169&lt;Weiss_Rp_limit_1, 4*PI()/3*(S169*REarth)^3*(Weiss_dens_fac_1+Weiss_dens_fac_2*S169)/MEarth*1000, IF(S169&lt;Weiss_Rp_limit_2, Weiss_Mp_fac*(S169)^Weiss_Mp_exp, MJup_to_Mearth)))</f>
        <v>5.1251924294763826</v>
      </c>
      <c r="V169">
        <f>IF(Q169&lt;&gt;"", Q169, IF(R169&lt;&gt;"", R169, IF(I169&lt;&gt;"", I169*MJup_to_Mearth, IF(J169&lt;&gt;"", J169*MJup_to_Mearth, U169))))</f>
        <v>158.9</v>
      </c>
      <c r="W169">
        <f>SQRT(P169/bigG)*Qs/((V169*Mearth_to_Msun)*(O169*Rsun_to_AU)^5)*(H169)^(13/2)/1000000000</f>
        <v>299308.32828567631</v>
      </c>
    </row>
    <row r="170" spans="1:23">
      <c r="A170">
        <v>1401</v>
      </c>
      <c r="B170" t="s">
        <v>31</v>
      </c>
      <c r="C170" t="s">
        <v>14</v>
      </c>
      <c r="D170">
        <v>2</v>
      </c>
      <c r="E170" s="1">
        <f>IF(COUNTIF(B$2:B$420, B170) &gt; 1, 1, 0)</f>
        <v>1</v>
      </c>
      <c r="F170">
        <v>1.653888</v>
      </c>
      <c r="G170">
        <v>2.7E-2</v>
      </c>
      <c r="H170">
        <f t="shared" si="2"/>
        <v>2.7E-2</v>
      </c>
      <c r="K170">
        <v>0.09</v>
      </c>
      <c r="L170">
        <v>0.91</v>
      </c>
      <c r="M170">
        <v>0.89</v>
      </c>
      <c r="N170">
        <v>4.5</v>
      </c>
      <c r="O170">
        <f>IF(M170&lt;&gt;"", M170, IF(AND(L170&lt;&gt;"", N170&lt;&gt;""), SQRT(bigG_mks*(L170*Msun_to_kg)/10^(N170-2))/Rsun_to_m))</f>
        <v>0.89</v>
      </c>
      <c r="P170">
        <f>IF(L170&lt;&gt;"", L170, 10^(N170-2)*(O170*Rsun_to_m)^2/bigG_mks/Msun_to_kg)</f>
        <v>0.91</v>
      </c>
      <c r="S170">
        <v>1.01</v>
      </c>
      <c r="T170">
        <v>8.9999999999999993E-3</v>
      </c>
      <c r="U170">
        <f>IF(S170&lt;&gt;"", IF(S170&lt;Weiss_Rp_limit_1, 4*PI()/3*(S170*REarth)^3*(Weiss_dens_fac_1+Weiss_dens_fac_2*S170)/MEarth*1000, IF(S170&lt;Weiss_Rp_limit_2, Weiss_Mp_fac*(S170)^Weiss_Mp_exp, MJup_to_Mearth)))</f>
        <v>1.1037906260304831</v>
      </c>
      <c r="V170">
        <f>IF(Q170&lt;&gt;"", Q170, IF(R170&lt;&gt;"", R170, IF(I170&lt;&gt;"", I170*MJup_to_Mearth, IF(J170&lt;&gt;"", J170*MJup_to_Mearth, U170))))</f>
        <v>1.1037906260304831</v>
      </c>
      <c r="W170">
        <f>SQRT(P170/bigG)*Qs/((V170*Mearth_to_Msun)*(O170*Rsun_to_AU)^5)*(H170)^(13/2)/1000000000</f>
        <v>1672.6199932952561</v>
      </c>
    </row>
    <row r="171" spans="1:23">
      <c r="A171">
        <v>1402</v>
      </c>
      <c r="B171" t="s">
        <v>31</v>
      </c>
      <c r="C171" t="s">
        <v>16</v>
      </c>
      <c r="D171">
        <v>2</v>
      </c>
      <c r="E171" s="1">
        <f>IF(COUNTIF(B$2:B$420, B171) &gt; 1, 1, 0)</f>
        <v>1</v>
      </c>
      <c r="F171">
        <v>4.3372339999999996</v>
      </c>
      <c r="G171">
        <v>5.0999999999999997E-2</v>
      </c>
      <c r="H171">
        <f t="shared" si="2"/>
        <v>5.0999999999999997E-2</v>
      </c>
      <c r="K171">
        <v>0.14899999999999999</v>
      </c>
      <c r="L171">
        <v>0.91</v>
      </c>
      <c r="M171">
        <v>0.89</v>
      </c>
      <c r="N171">
        <v>4.5</v>
      </c>
      <c r="O171">
        <f>IF(M171&lt;&gt;"", M171, IF(AND(L171&lt;&gt;"", N171&lt;&gt;""), SQRT(bigG_mks*(L171*Msun_to_kg)/10^(N171-2))/Rsun_to_m))</f>
        <v>0.89</v>
      </c>
      <c r="P171">
        <f>IF(L171&lt;&gt;"", L171, 10^(N171-2)*(O171*Rsun_to_m)^2/bigG_mks/Msun_to_kg)</f>
        <v>0.91</v>
      </c>
      <c r="S171">
        <v>1.67</v>
      </c>
      <c r="T171">
        <v>1.4999999999999999E-2</v>
      </c>
      <c r="U171">
        <f>IF(S171&lt;&gt;"", IF(S171&lt;Weiss_Rp_limit_1, 4*PI()/3*(S171*REarth)^3*(Weiss_dens_fac_1+Weiss_dens_fac_2*S171)/MEarth*1000, IF(S171&lt;Weiss_Rp_limit_2, Weiss_Mp_fac*(S171)^Weiss_Mp_exp, MJup_to_Mearth)))</f>
        <v>4.3338971254020509</v>
      </c>
      <c r="V171">
        <f>IF(Q171&lt;&gt;"", Q171, IF(R171&lt;&gt;"", R171, IF(I171&lt;&gt;"", I171*MJup_to_Mearth, IF(J171&lt;&gt;"", J171*MJup_to_Mearth, U171))))</f>
        <v>4.3338971254020509</v>
      </c>
      <c r="W171">
        <f>SQRT(P171/bigG)*Qs/((V171*Mearth_to_Msun)*(O171*Rsun_to_AU)^5)*(H171)^(13/2)/1000000000</f>
        <v>26591.758909129774</v>
      </c>
    </row>
    <row r="172" spans="1:23">
      <c r="A172">
        <v>1403</v>
      </c>
      <c r="B172" t="s">
        <v>32</v>
      </c>
      <c r="C172" t="s">
        <v>14</v>
      </c>
      <c r="D172">
        <v>2</v>
      </c>
      <c r="E172" s="1">
        <f>IF(COUNTIF(B$2:B$420, B172) &gt; 1, 1, 0)</f>
        <v>1</v>
      </c>
      <c r="F172">
        <v>1.6783269999999999</v>
      </c>
      <c r="G172">
        <v>2.8000000000000001E-2</v>
      </c>
      <c r="H172">
        <f t="shared" si="2"/>
        <v>2.8000000000000001E-2</v>
      </c>
      <c r="K172">
        <v>0.128</v>
      </c>
      <c r="L172">
        <v>1.0900000000000001</v>
      </c>
      <c r="M172">
        <v>1.18</v>
      </c>
      <c r="N172">
        <v>4.3099999999999996</v>
      </c>
      <c r="O172">
        <f>IF(M172&lt;&gt;"", M172, IF(AND(L172&lt;&gt;"", N172&lt;&gt;""), SQRT(bigG_mks*(L172*Msun_to_kg)/10^(N172-2))/Rsun_to_m))</f>
        <v>1.18</v>
      </c>
      <c r="P172">
        <f>IF(L172&lt;&gt;"", L172, 10^(N172-2)*(O172*Rsun_to_m)^2/bigG_mks/Msun_to_kg)</f>
        <v>1.0900000000000001</v>
      </c>
      <c r="S172">
        <v>1.43</v>
      </c>
      <c r="T172">
        <v>1.2999999999999999E-2</v>
      </c>
      <c r="U172">
        <f>IF(S172&lt;&gt;"", IF(S172&lt;Weiss_Rp_limit_1, 4*PI()/3*(S172*REarth)^3*(Weiss_dens_fac_1+Weiss_dens_fac_2*S172)/MEarth*1000, IF(S172&lt;Weiss_Rp_limit_2, Weiss_Mp_fac*(S172)^Weiss_Mp_exp, MJup_to_Mearth)))</f>
        <v>3.8947496098157601</v>
      </c>
      <c r="V172">
        <f>IF(Q172&lt;&gt;"", Q172, IF(R172&lt;&gt;"", R172, IF(I172&lt;&gt;"", I172*MJup_to_Mearth, IF(J172&lt;&gt;"", J172*MJup_to_Mearth, U172))))</f>
        <v>3.8947496098157601</v>
      </c>
      <c r="W172">
        <f>SQRT(P172/bigG)*Qs/((V172*Mearth_to_Msun)*(O172*Rsun_to_AU)^5)*(H172)^(13/2)/1000000000</f>
        <v>160.39828813560368</v>
      </c>
    </row>
    <row r="173" spans="1:23">
      <c r="A173">
        <v>1404</v>
      </c>
      <c r="B173" t="s">
        <v>32</v>
      </c>
      <c r="C173" t="s">
        <v>16</v>
      </c>
      <c r="D173">
        <v>2</v>
      </c>
      <c r="E173" s="1">
        <f>IF(COUNTIF(B$2:B$420, B173) &gt; 1, 1, 0)</f>
        <v>1</v>
      </c>
      <c r="F173">
        <v>3.5538219999999998</v>
      </c>
      <c r="G173">
        <v>4.5999999999999999E-2</v>
      </c>
      <c r="H173">
        <f t="shared" si="2"/>
        <v>4.5999999999999999E-2</v>
      </c>
      <c r="K173">
        <v>0.14499999999999999</v>
      </c>
      <c r="L173">
        <v>1.0900000000000001</v>
      </c>
      <c r="M173">
        <v>1.18</v>
      </c>
      <c r="N173">
        <v>4.3099999999999996</v>
      </c>
      <c r="O173">
        <f>IF(M173&lt;&gt;"", M173, IF(AND(L173&lt;&gt;"", N173&lt;&gt;""), SQRT(bigG_mks*(L173*Msun_to_kg)/10^(N173-2))/Rsun_to_m))</f>
        <v>1.18</v>
      </c>
      <c r="P173">
        <f>IF(L173&lt;&gt;"", L173, 10^(N173-2)*(O173*Rsun_to_m)^2/bigG_mks/Msun_to_kg)</f>
        <v>1.0900000000000001</v>
      </c>
      <c r="S173">
        <v>1.63</v>
      </c>
      <c r="T173">
        <v>1.4999999999999999E-2</v>
      </c>
      <c r="U173">
        <f>IF(S173&lt;&gt;"", IF(S173&lt;Weiss_Rp_limit_1, 4*PI()/3*(S173*REarth)^3*(Weiss_dens_fac_1+Weiss_dens_fac_2*S173)/MEarth*1000, IF(S173&lt;Weiss_Rp_limit_2, Weiss_Mp_fac*(S173)^Weiss_Mp_exp, MJup_to_Mearth)))</f>
        <v>4.2372759891639546</v>
      </c>
      <c r="V173">
        <f>IF(Q173&lt;&gt;"", Q173, IF(R173&lt;&gt;"", R173, IF(I173&lt;&gt;"", I173*MJup_to_Mearth, IF(J173&lt;&gt;"", J173*MJup_to_Mearth, U173))))</f>
        <v>4.2372759891639546</v>
      </c>
      <c r="W173">
        <f>SQRT(P173/bigG)*Qs/((V173*Mearth_to_Msun)*(O173*Rsun_to_AU)^5)*(H173)^(13/2)/1000000000</f>
        <v>3715.2771925305342</v>
      </c>
    </row>
    <row r="174" spans="1:23">
      <c r="A174">
        <v>1410</v>
      </c>
      <c r="B174" t="s">
        <v>50</v>
      </c>
      <c r="C174" t="s">
        <v>14</v>
      </c>
      <c r="D174">
        <v>3</v>
      </c>
      <c r="E174" s="1">
        <f>IF(COUNTIF(B$2:B$420, B174) &gt; 1, 1, 0)</f>
        <v>1</v>
      </c>
      <c r="F174">
        <v>2.248329</v>
      </c>
      <c r="G174">
        <v>3.2000000000000001E-2</v>
      </c>
      <c r="H174">
        <f t="shared" si="2"/>
        <v>3.2000000000000001E-2</v>
      </c>
      <c r="K174">
        <v>0.13600000000000001</v>
      </c>
      <c r="L174">
        <v>0.98</v>
      </c>
      <c r="M174">
        <v>0.8</v>
      </c>
      <c r="N174">
        <v>4.5599999999999996</v>
      </c>
      <c r="O174">
        <f>IF(M174&lt;&gt;"", M174, IF(AND(L174&lt;&gt;"", N174&lt;&gt;""), SQRT(bigG_mks*(L174*Msun_to_kg)/10^(N174-2))/Rsun_to_m))</f>
        <v>0.8</v>
      </c>
      <c r="P174">
        <f>IF(L174&lt;&gt;"", L174, 10^(N174-2)*(O174*Rsun_to_m)^2/bigG_mks/Msun_to_kg)</f>
        <v>0.98</v>
      </c>
      <c r="S174">
        <v>1.52</v>
      </c>
      <c r="T174">
        <v>1.4E-2</v>
      </c>
      <c r="U174">
        <f>IF(S174&lt;&gt;"", IF(S174&lt;Weiss_Rp_limit_1, 4*PI()/3*(S174*REarth)^3*(Weiss_dens_fac_1+Weiss_dens_fac_2*S174)/MEarth*1000, IF(S174&lt;Weiss_Rp_limit_2, Weiss_Mp_fac*(S174)^Weiss_Mp_exp, MJup_to_Mearth)))</f>
        <v>3.9706976313097804</v>
      </c>
      <c r="V174">
        <f>IF(Q174&lt;&gt;"", Q174, IF(R174&lt;&gt;"", R174, IF(I174&lt;&gt;"", I174*MJup_to_Mearth, IF(J174&lt;&gt;"", J174*MJup_to_Mearth, U174))))</f>
        <v>3.9706976313097804</v>
      </c>
      <c r="W174">
        <f>SQRT(P174/bigG)*Qs/((V174*Mearth_to_Msun)*(O174*Rsun_to_AU)^5)*(H174)^(13/2)/1000000000</f>
        <v>2480.9613603331527</v>
      </c>
    </row>
    <row r="175" spans="1:23">
      <c r="A175">
        <v>1411</v>
      </c>
      <c r="B175" t="s">
        <v>50</v>
      </c>
      <c r="C175" t="s">
        <v>16</v>
      </c>
      <c r="D175">
        <v>3</v>
      </c>
      <c r="E175" s="1">
        <f>IF(COUNTIF(B$2:B$420, B175) &gt; 1, 1, 0)</f>
        <v>1</v>
      </c>
      <c r="F175">
        <v>4.5803580000000004</v>
      </c>
      <c r="G175">
        <v>5.0999999999999997E-2</v>
      </c>
      <c r="H175">
        <f t="shared" si="2"/>
        <v>5.0999999999999997E-2</v>
      </c>
      <c r="K175">
        <v>0.125</v>
      </c>
      <c r="L175">
        <v>0.98</v>
      </c>
      <c r="M175">
        <v>0.8</v>
      </c>
      <c r="N175">
        <v>4.5599999999999996</v>
      </c>
      <c r="O175">
        <f>IF(M175&lt;&gt;"", M175, IF(AND(L175&lt;&gt;"", N175&lt;&gt;""), SQRT(bigG_mks*(L175*Msun_to_kg)/10^(N175-2))/Rsun_to_m))</f>
        <v>0.8</v>
      </c>
      <c r="P175">
        <f>IF(L175&lt;&gt;"", L175, 10^(N175-2)*(O175*Rsun_to_m)^2/bigG_mks/Msun_to_kg)</f>
        <v>0.98</v>
      </c>
      <c r="S175">
        <v>1.4</v>
      </c>
      <c r="T175">
        <v>1.2999999999999999E-2</v>
      </c>
      <c r="U175">
        <f>IF(S175&lt;&gt;"", IF(S175&lt;Weiss_Rp_limit_1, 4*PI()/3*(S175*REarth)^3*(Weiss_dens_fac_1+Weiss_dens_fac_2*S175)/MEarth*1000, IF(S175&lt;Weiss_Rp_limit_2, Weiss_Mp_fac*(S175)^Weiss_Mp_exp, MJup_to_Mearth)))</f>
        <v>3.6036600725590229</v>
      </c>
      <c r="V175">
        <f>IF(Q175&lt;&gt;"", Q175, IF(R175&lt;&gt;"", R175, IF(I175&lt;&gt;"", I175*MJup_to_Mearth, IF(J175&lt;&gt;"", J175*MJup_to_Mearth, U175))))</f>
        <v>3.6036600725590229</v>
      </c>
      <c r="W175">
        <f>SQRT(P175/bigG)*Qs/((V175*Mearth_to_Msun)*(O175*Rsun_to_AU)^5)*(H175)^(13/2)/1000000000</f>
        <v>56555.426884853092</v>
      </c>
    </row>
    <row r="176" spans="1:23">
      <c r="A176">
        <v>1412</v>
      </c>
      <c r="B176" t="s">
        <v>50</v>
      </c>
      <c r="C176" t="s">
        <v>23</v>
      </c>
      <c r="D176">
        <v>3</v>
      </c>
      <c r="E176" s="1">
        <f>IF(COUNTIF(B$2:B$420, B176) &gt; 1, 1, 0)</f>
        <v>1</v>
      </c>
      <c r="F176">
        <v>6.7668879999999998</v>
      </c>
      <c r="G176">
        <v>6.6000000000000003E-2</v>
      </c>
      <c r="H176">
        <f t="shared" si="2"/>
        <v>6.6000000000000003E-2</v>
      </c>
      <c r="K176">
        <v>0.108</v>
      </c>
      <c r="L176">
        <v>0.98</v>
      </c>
      <c r="M176">
        <v>0.8</v>
      </c>
      <c r="N176">
        <v>4.5599999999999996</v>
      </c>
      <c r="O176">
        <f>IF(M176&lt;&gt;"", M176, IF(AND(L176&lt;&gt;"", N176&lt;&gt;""), SQRT(bigG_mks*(L176*Msun_to_kg)/10^(N176-2))/Rsun_to_m))</f>
        <v>0.8</v>
      </c>
      <c r="P176">
        <f>IF(L176&lt;&gt;"", L176, 10^(N176-2)*(O176*Rsun_to_m)^2/bigG_mks/Msun_to_kg)</f>
        <v>0.98</v>
      </c>
      <c r="S176">
        <v>1.21</v>
      </c>
      <c r="T176">
        <v>1.0999999999999999E-2</v>
      </c>
      <c r="U176">
        <f>IF(S176&lt;&gt;"", IF(S176&lt;Weiss_Rp_limit_1, 4*PI()/3*(S176*REarth)^3*(Weiss_dens_fac_1+Weiss_dens_fac_2*S176)/MEarth*1000, IF(S176&lt;Weiss_Rp_limit_2, Weiss_Mp_fac*(S176)^Weiss_Mp_exp, MJup_to_Mearth)))</f>
        <v>2.1177413626229034</v>
      </c>
      <c r="V176">
        <f>IF(Q176&lt;&gt;"", Q176, IF(R176&lt;&gt;"", R176, IF(I176&lt;&gt;"", I176*MJup_to_Mearth, IF(J176&lt;&gt;"", J176*MJup_to_Mearth, U176))))</f>
        <v>2.1177413626229034</v>
      </c>
      <c r="W176">
        <f>SQRT(P176/bigG)*Qs/((V176*Mearth_to_Msun)*(O176*Rsun_to_AU)^5)*(H176)^(13/2)/1000000000</f>
        <v>514250.37852504355</v>
      </c>
    </row>
    <row r="177" spans="1:23">
      <c r="A177">
        <v>1413</v>
      </c>
      <c r="B177" t="s">
        <v>61</v>
      </c>
      <c r="C177" t="s">
        <v>14</v>
      </c>
      <c r="D177">
        <v>3</v>
      </c>
      <c r="E177" s="1">
        <f>IF(COUNTIF(B$2:B$420, B177) &gt; 1, 1, 0)</f>
        <v>1</v>
      </c>
      <c r="F177">
        <v>2.5495749999999999</v>
      </c>
      <c r="G177">
        <v>2.9000000000000001E-2</v>
      </c>
      <c r="H177">
        <f t="shared" si="2"/>
        <v>2.9000000000000001E-2</v>
      </c>
      <c r="K177">
        <v>9.9000000000000005E-2</v>
      </c>
      <c r="L177">
        <v>0.55000000000000004</v>
      </c>
      <c r="M177">
        <v>0.49</v>
      </c>
      <c r="N177">
        <v>4.76</v>
      </c>
      <c r="O177">
        <f>IF(M177&lt;&gt;"", M177, IF(AND(L177&lt;&gt;"", N177&lt;&gt;""), SQRT(bigG_mks*(L177*Msun_to_kg)/10^(N177-2))/Rsun_to_m))</f>
        <v>0.49</v>
      </c>
      <c r="P177">
        <f>IF(L177&lt;&gt;"", L177, 10^(N177-2)*(O177*Rsun_to_m)^2/bigG_mks/Msun_to_kg)</f>
        <v>0.55000000000000004</v>
      </c>
      <c r="S177">
        <v>1.1100000000000001</v>
      </c>
      <c r="T177">
        <v>0.01</v>
      </c>
      <c r="U177">
        <f>IF(S177&lt;&gt;"", IF(S177&lt;Weiss_Rp_limit_1, 4*PI()/3*(S177*REarth)^3*(Weiss_dens_fac_1+Weiss_dens_fac_2*S177)/MEarth*1000, IF(S177&lt;Weiss_Rp_limit_2, Weiss_Mp_fac*(S177)^Weiss_Mp_exp, MJup_to_Mearth)))</f>
        <v>1.5500306450304713</v>
      </c>
      <c r="V177">
        <f>IF(Q177&lt;&gt;"", Q177, IF(R177&lt;&gt;"", R177, IF(I177&lt;&gt;"", I177*MJup_to_Mearth, IF(J177&lt;&gt;"", J177*MJup_to_Mearth, U177))))</f>
        <v>1.5500306450304713</v>
      </c>
      <c r="W177">
        <f>SQRT(P177/bigG)*Qs/((V177*Mearth_to_Msun)*(O177*Rsun_to_AU)^5)*(H177)^(13/2)/1000000000</f>
        <v>29127.050023370251</v>
      </c>
    </row>
    <row r="178" spans="1:23">
      <c r="A178">
        <v>1414</v>
      </c>
      <c r="B178" t="s">
        <v>61</v>
      </c>
      <c r="C178" t="s">
        <v>16</v>
      </c>
      <c r="D178">
        <v>3</v>
      </c>
      <c r="E178" s="1">
        <f>IF(COUNTIF(B$2:B$420, B178) &gt; 1, 1, 0)</f>
        <v>1</v>
      </c>
      <c r="F178">
        <v>5.2123330000000001</v>
      </c>
      <c r="G178">
        <v>4.7E-2</v>
      </c>
      <c r="H178">
        <f t="shared" si="2"/>
        <v>4.7E-2</v>
      </c>
      <c r="K178">
        <v>9.1999999999999998E-2</v>
      </c>
      <c r="L178">
        <v>0.55000000000000004</v>
      </c>
      <c r="M178">
        <v>0.49</v>
      </c>
      <c r="N178">
        <v>4.76</v>
      </c>
      <c r="O178">
        <f>IF(M178&lt;&gt;"", M178, IF(AND(L178&lt;&gt;"", N178&lt;&gt;""), SQRT(bigG_mks*(L178*Msun_to_kg)/10^(N178-2))/Rsun_to_m))</f>
        <v>0.49</v>
      </c>
      <c r="P178">
        <f>IF(L178&lt;&gt;"", L178, 10^(N178-2)*(O178*Rsun_to_m)^2/bigG_mks/Msun_to_kg)</f>
        <v>0.55000000000000004</v>
      </c>
      <c r="S178">
        <v>1.03</v>
      </c>
      <c r="T178">
        <v>8.9999999999999993E-3</v>
      </c>
      <c r="U178">
        <f>IF(S178&lt;&gt;"", IF(S178&lt;Weiss_Rp_limit_1, 4*PI()/3*(S178*REarth)^3*(Weiss_dens_fac_1+Weiss_dens_fac_2*S178)/MEarth*1000, IF(S178&lt;Weiss_Rp_limit_2, Weiss_Mp_fac*(S178)^Weiss_Mp_exp, MJup_to_Mearth)))</f>
        <v>1.1842280855685143</v>
      </c>
      <c r="V178">
        <f>IF(Q178&lt;&gt;"", Q178, IF(R178&lt;&gt;"", R178, IF(I178&lt;&gt;"", I178*MJup_to_Mearth, IF(J178&lt;&gt;"", J178*MJup_to_Mearth, U178))))</f>
        <v>1.1842280855685143</v>
      </c>
      <c r="W178">
        <f>SQRT(P178/bigG)*Qs/((V178*Mearth_to_Msun)*(O178*Rsun_to_AU)^5)*(H178)^(13/2)/1000000000</f>
        <v>879529.72098719096</v>
      </c>
    </row>
    <row r="179" spans="1:23">
      <c r="A179">
        <v>1435</v>
      </c>
      <c r="B179" t="s">
        <v>42</v>
      </c>
      <c r="C179" t="s">
        <v>14</v>
      </c>
      <c r="D179">
        <v>3</v>
      </c>
      <c r="E179" s="1">
        <f>IF(COUNTIF(B$2:B$420, B179) &gt; 1, 1, 0)</f>
        <v>1</v>
      </c>
      <c r="F179">
        <v>2.024823</v>
      </c>
      <c r="G179">
        <v>3.3000000000000002E-2</v>
      </c>
      <c r="H179">
        <f t="shared" si="2"/>
        <v>3.3000000000000002E-2</v>
      </c>
      <c r="K179">
        <v>9.0999999999999998E-2</v>
      </c>
      <c r="L179">
        <v>0.89</v>
      </c>
      <c r="M179">
        <v>1.3</v>
      </c>
      <c r="N179">
        <v>4.26</v>
      </c>
      <c r="O179">
        <f>IF(M179&lt;&gt;"", M179, IF(AND(L179&lt;&gt;"", N179&lt;&gt;""), SQRT(bigG_mks*(L179*Msun_to_kg)/10^(N179-2))/Rsun_to_m))</f>
        <v>1.3</v>
      </c>
      <c r="P179">
        <f>IF(L179&lt;&gt;"", L179, 10^(N179-2)*(O179*Rsun_to_m)^2/bigG_mks/Msun_to_kg)</f>
        <v>0.89</v>
      </c>
      <c r="S179">
        <v>1.02</v>
      </c>
      <c r="T179">
        <v>8.9999999999999993E-3</v>
      </c>
      <c r="U179">
        <f>IF(S179&lt;&gt;"", IF(S179&lt;Weiss_Rp_limit_1, 4*PI()/3*(S179*REarth)^3*(Weiss_dens_fac_1+Weiss_dens_fac_2*S179)/MEarth*1000, IF(S179&lt;Weiss_Rp_limit_2, Weiss_Mp_fac*(S179)^Weiss_Mp_exp, MJup_to_Mearth)))</f>
        <v>1.1434859831247428</v>
      </c>
      <c r="V179">
        <f>IF(Q179&lt;&gt;"", Q179, IF(R179&lt;&gt;"", R179, IF(I179&lt;&gt;"", I179*MJup_to_Mearth, IF(J179&lt;&gt;"", J179*MJup_to_Mearth, U179))))</f>
        <v>1.1434859831247428</v>
      </c>
      <c r="W179">
        <f>SQRT(P179/bigG)*Qs/((V179*Mearth_to_Msun)*(O179*Rsun_to_AU)^5)*(H179)^(13/2)/1000000000</f>
        <v>884.98693819108462</v>
      </c>
    </row>
    <row r="180" spans="1:23">
      <c r="A180">
        <v>1436</v>
      </c>
      <c r="B180" t="s">
        <v>42</v>
      </c>
      <c r="C180" t="s">
        <v>16</v>
      </c>
      <c r="D180">
        <v>3</v>
      </c>
      <c r="E180" s="1">
        <f>IF(COUNTIF(B$2:B$420, B180) &gt; 1, 1, 0)</f>
        <v>1</v>
      </c>
      <c r="F180">
        <v>9.6000010000000007</v>
      </c>
      <c r="G180">
        <v>9.1999999999999998E-2</v>
      </c>
      <c r="H180">
        <f t="shared" si="2"/>
        <v>9.1999999999999998E-2</v>
      </c>
      <c r="K180">
        <v>0.187</v>
      </c>
      <c r="L180">
        <v>0.89</v>
      </c>
      <c r="M180">
        <v>1.3</v>
      </c>
      <c r="N180">
        <v>4.26</v>
      </c>
      <c r="O180">
        <f>IF(M180&lt;&gt;"", M180, IF(AND(L180&lt;&gt;"", N180&lt;&gt;""), SQRT(bigG_mks*(L180*Msun_to_kg)/10^(N180-2))/Rsun_to_m))</f>
        <v>1.3</v>
      </c>
      <c r="P180">
        <f>IF(L180&lt;&gt;"", L180, 10^(N180-2)*(O180*Rsun_to_m)^2/bigG_mks/Msun_to_kg)</f>
        <v>0.89</v>
      </c>
      <c r="S180">
        <v>2.1</v>
      </c>
      <c r="T180">
        <v>1.9E-2</v>
      </c>
      <c r="U180">
        <f>IF(S180&lt;&gt;"", IF(S180&lt;Weiss_Rp_limit_1, 4*PI()/3*(S180*REarth)^3*(Weiss_dens_fac_1+Weiss_dens_fac_2*S180)/MEarth*1000, IF(S180&lt;Weiss_Rp_limit_2, Weiss_Mp_fac*(S180)^Weiss_Mp_exp, MJup_to_Mearth)))</f>
        <v>5.3631040657947517</v>
      </c>
      <c r="V180">
        <f>IF(Q180&lt;&gt;"", Q180, IF(R180&lt;&gt;"", R180, IF(I180&lt;&gt;"", I180*MJup_to_Mearth, IF(J180&lt;&gt;"", J180*MJup_to_Mearth, U180))))</f>
        <v>5.3631040657947517</v>
      </c>
      <c r="W180">
        <f>SQRT(P180/bigG)*Qs/((V180*Mearth_to_Msun)*(O180*Rsun_to_AU)^5)*(H180)^(13/2)/1000000000</f>
        <v>147921.65276986803</v>
      </c>
    </row>
    <row r="181" spans="1:23">
      <c r="A181">
        <v>1438</v>
      </c>
      <c r="B181" t="s">
        <v>93</v>
      </c>
      <c r="C181" t="s">
        <v>14</v>
      </c>
      <c r="D181">
        <v>2</v>
      </c>
      <c r="E181" s="1">
        <f>IF(COUNTIF(B$2:B$420, B181) &gt; 1, 1, 0)</f>
        <v>1</v>
      </c>
      <c r="F181">
        <v>3.2927810000000002</v>
      </c>
      <c r="G181">
        <v>4.4999999999999998E-2</v>
      </c>
      <c r="H181">
        <f t="shared" si="2"/>
        <v>4.4999999999999998E-2</v>
      </c>
      <c r="K181">
        <v>0.13700000000000001</v>
      </c>
      <c r="L181">
        <v>0.96</v>
      </c>
      <c r="M181">
        <v>1.76</v>
      </c>
      <c r="N181">
        <v>4</v>
      </c>
      <c r="O181">
        <f>IF(M181&lt;&gt;"", M181, IF(AND(L181&lt;&gt;"", N181&lt;&gt;""), SQRT(bigG_mks*(L181*Msun_to_kg)/10^(N181-2))/Rsun_to_m))</f>
        <v>1.76</v>
      </c>
      <c r="P181">
        <f>IF(L181&lt;&gt;"", L181, 10^(N181-2)*(O181*Rsun_to_m)^2/bigG_mks/Msun_to_kg)</f>
        <v>0.96</v>
      </c>
      <c r="S181">
        <v>1.54</v>
      </c>
      <c r="T181">
        <v>1.4E-2</v>
      </c>
      <c r="U181">
        <f>IF(S181&lt;&gt;"", IF(S181&lt;Weiss_Rp_limit_1, 4*PI()/3*(S181*REarth)^3*(Weiss_dens_fac_1+Weiss_dens_fac_2*S181)/MEarth*1000, IF(S181&lt;Weiss_Rp_limit_2, Weiss_Mp_fac*(S181)^Weiss_Mp_exp, MJup_to_Mearth)))</f>
        <v>4.0192641591536526</v>
      </c>
      <c r="V181">
        <f>IF(Q181&lt;&gt;"", Q181, IF(R181&lt;&gt;"", R181, IF(I181&lt;&gt;"", I181*MJup_to_Mearth, IF(J181&lt;&gt;"", J181*MJup_to_Mearth, U181))))</f>
        <v>4.0192641591536526</v>
      </c>
      <c r="W181">
        <f>SQRT(P181/bigG)*Qs/((V181*Mearth_to_Msun)*(O181*Rsun_to_AU)^5)*(H181)^(13/2)/1000000000</f>
        <v>431.67403005742261</v>
      </c>
    </row>
    <row r="182" spans="1:23">
      <c r="A182">
        <v>1439</v>
      </c>
      <c r="B182" t="s">
        <v>93</v>
      </c>
      <c r="C182" t="s">
        <v>16</v>
      </c>
      <c r="D182">
        <v>2</v>
      </c>
      <c r="E182" s="1">
        <f>IF(COUNTIF(B$2:B$420, B182) &gt; 1, 1, 0)</f>
        <v>1</v>
      </c>
      <c r="F182">
        <v>9.6932010000000002</v>
      </c>
      <c r="G182">
        <v>9.2999999999999999E-2</v>
      </c>
      <c r="H182">
        <f t="shared" si="2"/>
        <v>9.2999999999999999E-2</v>
      </c>
      <c r="K182">
        <v>0.183</v>
      </c>
      <c r="L182">
        <v>0.96</v>
      </c>
      <c r="M182">
        <v>1.76</v>
      </c>
      <c r="N182">
        <v>4</v>
      </c>
      <c r="O182">
        <f>IF(M182&lt;&gt;"", M182, IF(AND(L182&lt;&gt;"", N182&lt;&gt;""), SQRT(bigG_mks*(L182*Msun_to_kg)/10^(N182-2))/Rsun_to_m))</f>
        <v>1.76</v>
      </c>
      <c r="P182">
        <f>IF(L182&lt;&gt;"", L182, 10^(N182-2)*(O182*Rsun_to_m)^2/bigG_mks/Msun_to_kg)</f>
        <v>0.96</v>
      </c>
      <c r="S182">
        <v>2.0499999999999998</v>
      </c>
      <c r="T182">
        <v>1.9E-2</v>
      </c>
      <c r="U182">
        <f>IF(S182&lt;&gt;"", IF(S182&lt;Weiss_Rp_limit_1, 4*PI()/3*(S182*REarth)^3*(Weiss_dens_fac_1+Weiss_dens_fac_2*S182)/MEarth*1000, IF(S182&lt;Weiss_Rp_limit_2, Weiss_Mp_fac*(S182)^Weiss_Mp_exp, MJup_to_Mearth)))</f>
        <v>5.2442498056836566</v>
      </c>
      <c r="V182">
        <f>IF(Q182&lt;&gt;"", Q182, IF(R182&lt;&gt;"", R182, IF(I182&lt;&gt;"", I182*MJup_to_Mearth, IF(J182&lt;&gt;"", J182*MJup_to_Mearth, U182))))</f>
        <v>5.2442498056836566</v>
      </c>
      <c r="W182">
        <f>SQRT(P182/bigG)*Qs/((V182*Mearth_to_Msun)*(O182*Rsun_to_AU)^5)*(H182)^(13/2)/1000000000</f>
        <v>37057.569135097961</v>
      </c>
    </row>
    <row r="183" spans="1:23">
      <c r="A183">
        <v>1444</v>
      </c>
      <c r="B183" t="s">
        <v>167</v>
      </c>
      <c r="C183" t="s">
        <v>14</v>
      </c>
      <c r="D183">
        <v>3</v>
      </c>
      <c r="E183" s="1">
        <f>IF(COUNTIF(B$2:B$420, B183) &gt; 1, 1, 0)</f>
        <v>1</v>
      </c>
      <c r="F183">
        <v>4.9776559999999996</v>
      </c>
      <c r="G183">
        <v>5.5E-2</v>
      </c>
      <c r="H183">
        <f t="shared" si="2"/>
        <v>5.5E-2</v>
      </c>
      <c r="K183">
        <v>0.127</v>
      </c>
      <c r="L183">
        <v>0.84</v>
      </c>
      <c r="M183">
        <v>0.8</v>
      </c>
      <c r="N183">
        <v>4.59</v>
      </c>
      <c r="O183">
        <f>IF(M183&lt;&gt;"", M183, IF(AND(L183&lt;&gt;"", N183&lt;&gt;""), SQRT(bigG_mks*(L183*Msun_to_kg)/10^(N183-2))/Rsun_to_m))</f>
        <v>0.8</v>
      </c>
      <c r="P183">
        <f>IF(L183&lt;&gt;"", L183, 10^(N183-2)*(O183*Rsun_to_m)^2/bigG_mks/Msun_to_kg)</f>
        <v>0.84</v>
      </c>
      <c r="S183">
        <v>1.42</v>
      </c>
      <c r="T183">
        <v>1.2999999999999999E-2</v>
      </c>
      <c r="U183">
        <f>IF(S183&lt;&gt;"", IF(S183&lt;Weiss_Rp_limit_1, 4*PI()/3*(S183*REarth)^3*(Weiss_dens_fac_1+Weiss_dens_fac_2*S183)/MEarth*1000, IF(S183&lt;Weiss_Rp_limit_2, Weiss_Mp_fac*(S183)^Weiss_Mp_exp, MJup_to_Mearth)))</f>
        <v>3.7958475779597771</v>
      </c>
      <c r="V183">
        <f>IF(Q183&lt;&gt;"", Q183, IF(R183&lt;&gt;"", R183, IF(I183&lt;&gt;"", I183*MJup_to_Mearth, IF(J183&lt;&gt;"", J183*MJup_to_Mearth, U183))))</f>
        <v>3.7958475779597771</v>
      </c>
      <c r="W183">
        <f>SQRT(P183/bigG)*Qs/((V183*Mearth_to_Msun)*(O183*Rsun_to_AU)^5)*(H183)^(13/2)/1000000000</f>
        <v>81205.843159981494</v>
      </c>
    </row>
    <row r="184" spans="1:23">
      <c r="A184">
        <v>1445</v>
      </c>
      <c r="B184" t="s">
        <v>167</v>
      </c>
      <c r="C184" t="s">
        <v>16</v>
      </c>
      <c r="D184">
        <v>3</v>
      </c>
      <c r="E184" s="1">
        <f>IF(COUNTIF(B$2:B$420, B184) &gt; 1, 1, 0)</f>
        <v>1</v>
      </c>
      <c r="F184">
        <v>6.9880550000000001</v>
      </c>
      <c r="G184">
        <v>6.9000000000000006E-2</v>
      </c>
      <c r="H184">
        <f t="shared" si="2"/>
        <v>6.9000000000000006E-2</v>
      </c>
      <c r="K184">
        <v>0.10299999999999999</v>
      </c>
      <c r="L184">
        <v>0.84</v>
      </c>
      <c r="M184">
        <v>0.8</v>
      </c>
      <c r="N184">
        <v>4.59</v>
      </c>
      <c r="O184">
        <f>IF(M184&lt;&gt;"", M184, IF(AND(L184&lt;&gt;"", N184&lt;&gt;""), SQRT(bigG_mks*(L184*Msun_to_kg)/10^(N184-2))/Rsun_to_m))</f>
        <v>0.8</v>
      </c>
      <c r="P184">
        <f>IF(L184&lt;&gt;"", L184, 10^(N184-2)*(O184*Rsun_to_m)^2/bigG_mks/Msun_to_kg)</f>
        <v>0.84</v>
      </c>
      <c r="S184">
        <v>1.1499999999999999</v>
      </c>
      <c r="T184">
        <v>1.0999999999999999E-2</v>
      </c>
      <c r="U184">
        <f>IF(S184&lt;&gt;"", IF(S184&lt;Weiss_Rp_limit_1, 4*PI()/3*(S184*REarth)^3*(Weiss_dens_fac_1+Weiss_dens_fac_2*S184)/MEarth*1000, IF(S184&lt;Weiss_Rp_limit_2, Weiss_Mp_fac*(S184)^Weiss_Mp_exp, MJup_to_Mearth)))</f>
        <v>1.7614551365130835</v>
      </c>
      <c r="V184">
        <f>IF(Q184&lt;&gt;"", Q184, IF(R184&lt;&gt;"", R184, IF(I184&lt;&gt;"", I184*MJup_to_Mearth, IF(J184&lt;&gt;"", J184*MJup_to_Mearth, U184))))</f>
        <v>1.7614551365130835</v>
      </c>
      <c r="W184">
        <f>SQRT(P184/bigG)*Qs/((V184*Mearth_to_Msun)*(O184*Rsun_to_AU)^5)*(H184)^(13/2)/1000000000</f>
        <v>764163.10728861159</v>
      </c>
    </row>
    <row r="185" spans="1:23">
      <c r="A185">
        <v>1449</v>
      </c>
      <c r="B185" t="s">
        <v>172</v>
      </c>
      <c r="C185" t="s">
        <v>14</v>
      </c>
      <c r="D185">
        <v>4</v>
      </c>
      <c r="E185" s="1">
        <f>IF(COUNTIF(B$2:B$420, B185) &gt; 1, 1, 0)</f>
        <v>1</v>
      </c>
      <c r="F185">
        <v>5.1955280000000004</v>
      </c>
      <c r="G185">
        <v>0.06</v>
      </c>
      <c r="H185">
        <f t="shared" si="2"/>
        <v>0.06</v>
      </c>
      <c r="K185">
        <v>0.105</v>
      </c>
      <c r="L185">
        <v>0.94</v>
      </c>
      <c r="M185">
        <v>1.02</v>
      </c>
      <c r="N185">
        <v>4.4400000000000004</v>
      </c>
      <c r="O185">
        <f>IF(M185&lt;&gt;"", M185, IF(AND(L185&lt;&gt;"", N185&lt;&gt;""), SQRT(bigG_mks*(L185*Msun_to_kg)/10^(N185-2))/Rsun_to_m))</f>
        <v>1.02</v>
      </c>
      <c r="P185">
        <f>IF(L185&lt;&gt;"", L185, 10^(N185-2)*(O185*Rsun_to_m)^2/bigG_mks/Msun_to_kg)</f>
        <v>0.94</v>
      </c>
      <c r="S185">
        <v>1.18</v>
      </c>
      <c r="T185">
        <v>1.0999999999999999E-2</v>
      </c>
      <c r="U185">
        <f>IF(S185&lt;&gt;"", IF(S185&lt;Weiss_Rp_limit_1, 4*PI()/3*(S185*REarth)^3*(Weiss_dens_fac_1+Weiss_dens_fac_2*S185)/MEarth*1000, IF(S185&lt;Weiss_Rp_limit_2, Weiss_Mp_fac*(S185)^Weiss_Mp_exp, MJup_to_Mearth)))</f>
        <v>1.9335160607235924</v>
      </c>
      <c r="V185">
        <f>IF(Q185&lt;&gt;"", Q185, IF(R185&lt;&gt;"", R185, IF(I185&lt;&gt;"", I185*MJup_to_Mearth, IF(J185&lt;&gt;"", J185*MJup_to_Mearth, U185))))</f>
        <v>1.9335160607235924</v>
      </c>
      <c r="W185">
        <f>SQRT(P185/bigG)*Qs/((V185*Mearth_to_Msun)*(O185*Rsun_to_AU)^5)*(H185)^(13/2)/1000000000</f>
        <v>88114.476799422468</v>
      </c>
    </row>
    <row r="186" spans="1:23">
      <c r="A186">
        <v>1450</v>
      </c>
      <c r="B186" t="s">
        <v>172</v>
      </c>
      <c r="C186" t="s">
        <v>16</v>
      </c>
      <c r="D186">
        <v>4</v>
      </c>
      <c r="E186" s="1">
        <f>IF(COUNTIF(B$2:B$420, B186) &gt; 1, 1, 0)</f>
        <v>1</v>
      </c>
      <c r="F186">
        <v>8.0104100000000003</v>
      </c>
      <c r="G186">
        <v>0.08</v>
      </c>
      <c r="H186">
        <f t="shared" si="2"/>
        <v>0.08</v>
      </c>
      <c r="K186">
        <v>0.152</v>
      </c>
      <c r="L186">
        <v>0.94</v>
      </c>
      <c r="M186">
        <v>1.02</v>
      </c>
      <c r="N186">
        <v>4.4400000000000004</v>
      </c>
      <c r="O186">
        <f>IF(M186&lt;&gt;"", M186, IF(AND(L186&lt;&gt;"", N186&lt;&gt;""), SQRT(bigG_mks*(L186*Msun_to_kg)/10^(N186-2))/Rsun_to_m))</f>
        <v>1.02</v>
      </c>
      <c r="P186">
        <f>IF(L186&lt;&gt;"", L186, 10^(N186-2)*(O186*Rsun_to_m)^2/bigG_mks/Msun_to_kg)</f>
        <v>0.94</v>
      </c>
      <c r="S186">
        <v>1.7</v>
      </c>
      <c r="T186">
        <v>1.6E-2</v>
      </c>
      <c r="U186">
        <f>IF(S186&lt;&gt;"", IF(S186&lt;Weiss_Rp_limit_1, 4*PI()/3*(S186*REarth)^3*(Weiss_dens_fac_1+Weiss_dens_fac_2*S186)/MEarth*1000, IF(S186&lt;Weiss_Rp_limit_2, Weiss_Mp_fac*(S186)^Weiss_Mp_exp, MJup_to_Mearth)))</f>
        <v>4.4062565191535903</v>
      </c>
      <c r="V186">
        <f>IF(Q186&lt;&gt;"", Q186, IF(R186&lt;&gt;"", R186, IF(I186&lt;&gt;"", I186*MJup_to_Mearth, IF(J186&lt;&gt;"", J186*MJup_to_Mearth, U186))))</f>
        <v>4.4062565191535903</v>
      </c>
      <c r="W186">
        <f>SQRT(P186/bigG)*Qs/((V186*Mearth_to_Msun)*(O186*Rsun_to_AU)^5)*(H186)^(13/2)/1000000000</f>
        <v>250857.48379175022</v>
      </c>
    </row>
    <row r="187" spans="1:23">
      <c r="A187">
        <v>1460</v>
      </c>
      <c r="B187" t="s">
        <v>242</v>
      </c>
      <c r="C187" t="s">
        <v>14</v>
      </c>
      <c r="D187">
        <v>2</v>
      </c>
      <c r="E187" s="1">
        <f>IF(COUNTIF(B$2:B$420, B187) &gt; 1, 1, 0)</f>
        <v>1</v>
      </c>
      <c r="F187">
        <v>7.4155629999999997</v>
      </c>
      <c r="G187">
        <v>6.6000000000000003E-2</v>
      </c>
      <c r="H187">
        <f t="shared" si="2"/>
        <v>6.6000000000000003E-2</v>
      </c>
      <c r="K187">
        <v>6.6000000000000003E-2</v>
      </c>
      <c r="L187">
        <v>0.59</v>
      </c>
      <c r="M187">
        <v>0.62</v>
      </c>
      <c r="N187">
        <v>4.68</v>
      </c>
      <c r="O187">
        <f>IF(M187&lt;&gt;"", M187, IF(AND(L187&lt;&gt;"", N187&lt;&gt;""), SQRT(bigG_mks*(L187*Msun_to_kg)/10^(N187-2))/Rsun_to_m))</f>
        <v>0.62</v>
      </c>
      <c r="P187">
        <f>IF(L187&lt;&gt;"", L187, 10^(N187-2)*(O187*Rsun_to_m)^2/bigG_mks/Msun_to_kg)</f>
        <v>0.59</v>
      </c>
      <c r="S187">
        <v>0.74</v>
      </c>
      <c r="T187">
        <v>7.0000000000000001E-3</v>
      </c>
      <c r="U187">
        <f>IF(S187&lt;&gt;"", IF(S187&lt;Weiss_Rp_limit_1, 4*PI()/3*(S187*REarth)^3*(Weiss_dens_fac_1+Weiss_dens_fac_2*S187)/MEarth*1000, IF(S187&lt;Weiss_Rp_limit_2, Weiss_Mp_fac*(S187)^Weiss_Mp_exp, MJup_to_Mearth)))</f>
        <v>0.36624886891607572</v>
      </c>
      <c r="V187">
        <f>IF(Q187&lt;&gt;"", Q187, IF(R187&lt;&gt;"", R187, IF(I187&lt;&gt;"", I187*MJup_to_Mearth, IF(J187&lt;&gt;"", J187*MJup_to_Mearth, U187))))</f>
        <v>0.36624886891607572</v>
      </c>
      <c r="W187">
        <f>SQRT(P187/bigG)*Qs/((V187*Mearth_to_Msun)*(O187*Rsun_to_AU)^5)*(H187)^(13/2)/1000000000</f>
        <v>8252313.2013007151</v>
      </c>
    </row>
    <row r="188" spans="1:23">
      <c r="A188">
        <v>1461</v>
      </c>
      <c r="B188" t="s">
        <v>242</v>
      </c>
      <c r="C188" t="s">
        <v>16</v>
      </c>
      <c r="D188">
        <v>2</v>
      </c>
      <c r="E188" s="1">
        <f>IF(COUNTIF(B$2:B$420, B188) &gt; 1, 1, 0)</f>
        <v>1</v>
      </c>
      <c r="F188">
        <v>9.3874270000000006</v>
      </c>
      <c r="G188">
        <v>7.6999999999999999E-2</v>
      </c>
      <c r="H188">
        <f t="shared" si="2"/>
        <v>7.6999999999999999E-2</v>
      </c>
      <c r="K188">
        <v>0.107</v>
      </c>
      <c r="L188">
        <v>0.59</v>
      </c>
      <c r="M188">
        <v>0.62</v>
      </c>
      <c r="N188">
        <v>4.68</v>
      </c>
      <c r="O188">
        <f>IF(M188&lt;&gt;"", M188, IF(AND(L188&lt;&gt;"", N188&lt;&gt;""), SQRT(bigG_mks*(L188*Msun_to_kg)/10^(N188-2))/Rsun_to_m))</f>
        <v>0.62</v>
      </c>
      <c r="P188">
        <f>IF(L188&lt;&gt;"", L188, 10^(N188-2)*(O188*Rsun_to_m)^2/bigG_mks/Msun_to_kg)</f>
        <v>0.59</v>
      </c>
      <c r="S188">
        <v>1.2</v>
      </c>
      <c r="T188">
        <v>1.0999999999999999E-2</v>
      </c>
      <c r="U188">
        <f>IF(S188&lt;&gt;"", IF(S188&lt;Weiss_Rp_limit_1, 4*PI()/3*(S188*REarth)^3*(Weiss_dens_fac_1+Weiss_dens_fac_2*S188)/MEarth*1000, IF(S188&lt;Weiss_Rp_limit_2, Weiss_Mp_fac*(S188)^Weiss_Mp_exp, MJup_to_Mearth)))</f>
        <v>2.0549474766558764</v>
      </c>
      <c r="V188">
        <f>IF(Q188&lt;&gt;"", Q188, IF(R188&lt;&gt;"", R188, IF(I188&lt;&gt;"", I188*MJup_to_Mearth, IF(J188&lt;&gt;"", J188*MJup_to_Mearth, U188))))</f>
        <v>2.0549474766558764</v>
      </c>
      <c r="W188">
        <f>SQRT(P188/bigG)*Qs/((V188*Mearth_to_Msun)*(O188*Rsun_to_AU)^5)*(H188)^(13/2)/1000000000</f>
        <v>4005948.86357291</v>
      </c>
    </row>
    <row r="189" spans="1:23">
      <c r="A189">
        <v>1477</v>
      </c>
      <c r="B189" t="s">
        <v>199</v>
      </c>
      <c r="C189" t="s">
        <v>14</v>
      </c>
      <c r="D189">
        <v>2</v>
      </c>
      <c r="E189" s="1">
        <f>IF(COUNTIF(B$2:B$420, B189) &gt; 1, 1, 0)</f>
        <v>1</v>
      </c>
      <c r="F189">
        <v>5.7952779999999997</v>
      </c>
      <c r="G189">
        <v>5.0999999999999997E-2</v>
      </c>
      <c r="H189">
        <f t="shared" si="2"/>
        <v>5.0999999999999997E-2</v>
      </c>
      <c r="K189">
        <v>7.9000000000000001E-2</v>
      </c>
      <c r="L189">
        <v>0.54</v>
      </c>
      <c r="M189">
        <v>0.5</v>
      </c>
      <c r="N189">
        <v>4.75</v>
      </c>
      <c r="O189">
        <f>IF(M189&lt;&gt;"", M189, IF(AND(L189&lt;&gt;"", N189&lt;&gt;""), SQRT(bigG_mks*(L189*Msun_to_kg)/10^(N189-2))/Rsun_to_m))</f>
        <v>0.5</v>
      </c>
      <c r="P189">
        <f>IF(L189&lt;&gt;"", L189, 10^(N189-2)*(O189*Rsun_to_m)^2/bigG_mks/Msun_to_kg)</f>
        <v>0.54</v>
      </c>
      <c r="S189">
        <v>0.89</v>
      </c>
      <c r="T189">
        <v>8.0000000000000002E-3</v>
      </c>
      <c r="U189">
        <f>IF(S189&lt;&gt;"", IF(S189&lt;Weiss_Rp_limit_1, 4*PI()/3*(S189*REarth)^3*(Weiss_dens_fac_1+Weiss_dens_fac_2*S189)/MEarth*1000, IF(S189&lt;Weiss_Rp_limit_2, Weiss_Mp_fac*(S189)^Weiss_Mp_exp, MJup_to_Mearth)))</f>
        <v>0.70276908594993415</v>
      </c>
      <c r="V189">
        <f>IF(Q189&lt;&gt;"", Q189, IF(R189&lt;&gt;"", R189, IF(I189&lt;&gt;"", I189*MJup_to_Mearth, IF(J189&lt;&gt;"", J189*MJup_to_Mearth, U189))))</f>
        <v>0.70276908594993415</v>
      </c>
      <c r="W189">
        <f>SQRT(P189/bigG)*Qs/((V189*Mearth_to_Msun)*(O189*Rsun_to_AU)^5)*(H189)^(13/2)/1000000000</f>
        <v>2257299.6228111405</v>
      </c>
    </row>
    <row r="190" spans="1:23">
      <c r="A190">
        <v>1478</v>
      </c>
      <c r="B190" t="s">
        <v>199</v>
      </c>
      <c r="C190" t="s">
        <v>16</v>
      </c>
      <c r="D190">
        <v>2</v>
      </c>
      <c r="E190" s="1">
        <f>IF(COUNTIF(B$2:B$420, B190) &gt; 1, 1, 0)</f>
        <v>1</v>
      </c>
      <c r="F190">
        <v>8.4108940000000008</v>
      </c>
      <c r="G190">
        <v>6.5000000000000002E-2</v>
      </c>
      <c r="H190">
        <f t="shared" si="2"/>
        <v>6.5000000000000002E-2</v>
      </c>
      <c r="K190">
        <v>0.123</v>
      </c>
      <c r="L190">
        <v>0.54</v>
      </c>
      <c r="M190">
        <v>0.5</v>
      </c>
      <c r="N190">
        <v>4.75</v>
      </c>
      <c r="O190">
        <f>IF(M190&lt;&gt;"", M190, IF(AND(L190&lt;&gt;"", N190&lt;&gt;""), SQRT(bigG_mks*(L190*Msun_to_kg)/10^(N190-2))/Rsun_to_m))</f>
        <v>0.5</v>
      </c>
      <c r="P190">
        <f>IF(L190&lt;&gt;"", L190, 10^(N190-2)*(O190*Rsun_to_m)^2/bigG_mks/Msun_to_kg)</f>
        <v>0.54</v>
      </c>
      <c r="S190">
        <v>1.38</v>
      </c>
      <c r="T190">
        <v>1.2999999999999999E-2</v>
      </c>
      <c r="U190">
        <f>IF(S190&lt;&gt;"", IF(S190&lt;Weiss_Rp_limit_1, 4*PI()/3*(S190*REarth)^3*(Weiss_dens_fac_1+Weiss_dens_fac_2*S190)/MEarth*1000, IF(S190&lt;Weiss_Rp_limit_2, Weiss_Mp_fac*(S190)^Weiss_Mp_exp, MJup_to_Mearth)))</f>
        <v>3.4188038071508355</v>
      </c>
      <c r="V190">
        <f>IF(Q190&lt;&gt;"", Q190, IF(R190&lt;&gt;"", R190, IF(I190&lt;&gt;"", I190*MJup_to_Mearth, IF(J190&lt;&gt;"", J190*MJup_to_Mearth, U190))))</f>
        <v>3.4188038071508355</v>
      </c>
      <c r="W190">
        <f>SQRT(P190/bigG)*Qs/((V190*Mearth_to_Msun)*(O190*Rsun_to_AU)^5)*(H190)^(13/2)/1000000000</f>
        <v>2245217.1594969523</v>
      </c>
    </row>
    <row r="191" spans="1:23">
      <c r="A191">
        <v>1494</v>
      </c>
      <c r="B191" t="s">
        <v>92</v>
      </c>
      <c r="C191" t="s">
        <v>14</v>
      </c>
      <c r="D191">
        <v>2</v>
      </c>
      <c r="E191" s="1">
        <f>IF(COUNTIF(B$2:B$420, B191) &gt; 1, 1, 0)</f>
        <v>1</v>
      </c>
      <c r="F191">
        <v>3.2896719999999999</v>
      </c>
      <c r="G191">
        <v>4.3999999999999997E-2</v>
      </c>
      <c r="H191">
        <f t="shared" si="2"/>
        <v>4.3999999999999997E-2</v>
      </c>
      <c r="K191">
        <v>0.14699999999999999</v>
      </c>
      <c r="L191">
        <v>0.95</v>
      </c>
      <c r="M191">
        <v>1.06</v>
      </c>
      <c r="N191">
        <v>4.42</v>
      </c>
      <c r="O191">
        <f>IF(M191&lt;&gt;"", M191, IF(AND(L191&lt;&gt;"", N191&lt;&gt;""), SQRT(bigG_mks*(L191*Msun_to_kg)/10^(N191-2))/Rsun_to_m))</f>
        <v>1.06</v>
      </c>
      <c r="P191">
        <f>IF(L191&lt;&gt;"", L191, 10^(N191-2)*(O191*Rsun_to_m)^2/bigG_mks/Msun_to_kg)</f>
        <v>0.95</v>
      </c>
      <c r="S191">
        <v>1.65</v>
      </c>
      <c r="T191">
        <v>1.4999999999999999E-2</v>
      </c>
      <c r="U191">
        <f>IF(S191&lt;&gt;"", IF(S191&lt;Weiss_Rp_limit_1, 4*PI()/3*(S191*REarth)^3*(Weiss_dens_fac_1+Weiss_dens_fac_2*S191)/MEarth*1000, IF(S191&lt;Weiss_Rp_limit_2, Weiss_Mp_fac*(S191)^Weiss_Mp_exp, MJup_to_Mearth)))</f>
        <v>4.2856070531937815</v>
      </c>
      <c r="V191">
        <f>IF(Q191&lt;&gt;"", Q191, IF(R191&lt;&gt;"", R191, IF(I191&lt;&gt;"", I191*MJup_to_Mearth, IF(J191&lt;&gt;"", J191*MJup_to_Mearth, U191))))</f>
        <v>4.2856070531937815</v>
      </c>
      <c r="W191">
        <f>SQRT(P191/bigG)*Qs/((V191*Mearth_to_Msun)*(O191*Rsun_to_AU)^5)*(H191)^(13/2)/1000000000</f>
        <v>4391.4847667318572</v>
      </c>
    </row>
    <row r="192" spans="1:23">
      <c r="A192">
        <v>1495</v>
      </c>
      <c r="B192" t="s">
        <v>92</v>
      </c>
      <c r="C192" t="s">
        <v>16</v>
      </c>
      <c r="D192">
        <v>2</v>
      </c>
      <c r="E192" s="1">
        <f>IF(COUNTIF(B$2:B$420, B192) &gt; 1, 1, 0)</f>
        <v>1</v>
      </c>
      <c r="F192">
        <v>7.1864340000000002</v>
      </c>
      <c r="G192">
        <v>7.4999999999999997E-2</v>
      </c>
      <c r="H192">
        <f t="shared" si="2"/>
        <v>7.4999999999999997E-2</v>
      </c>
      <c r="K192">
        <v>0.187</v>
      </c>
      <c r="L192">
        <v>0.95</v>
      </c>
      <c r="M192">
        <v>1.06</v>
      </c>
      <c r="N192">
        <v>4.42</v>
      </c>
      <c r="O192">
        <f>IF(M192&lt;&gt;"", M192, IF(AND(L192&lt;&gt;"", N192&lt;&gt;""), SQRT(bigG_mks*(L192*Msun_to_kg)/10^(N192-2))/Rsun_to_m))</f>
        <v>1.06</v>
      </c>
      <c r="P192">
        <f>IF(L192&lt;&gt;"", L192, 10^(N192-2)*(O192*Rsun_to_m)^2/bigG_mks/Msun_to_kg)</f>
        <v>0.95</v>
      </c>
      <c r="S192">
        <v>2.1</v>
      </c>
      <c r="T192">
        <v>1.9E-2</v>
      </c>
      <c r="U192">
        <f>IF(S192&lt;&gt;"", IF(S192&lt;Weiss_Rp_limit_1, 4*PI()/3*(S192*REarth)^3*(Weiss_dens_fac_1+Weiss_dens_fac_2*S192)/MEarth*1000, IF(S192&lt;Weiss_Rp_limit_2, Weiss_Mp_fac*(S192)^Weiss_Mp_exp, MJup_to_Mearth)))</f>
        <v>5.3631040657947517</v>
      </c>
      <c r="V192">
        <f>IF(Q192&lt;&gt;"", Q192, IF(R192&lt;&gt;"", R192, IF(I192&lt;&gt;"", I192*MJup_to_Mearth, IF(J192&lt;&gt;"", J192*MJup_to_Mearth, U192))))</f>
        <v>5.3631040657947517</v>
      </c>
      <c r="W192">
        <f>SQRT(P192/bigG)*Qs/((V192*Mearth_to_Msun)*(O192*Rsun_to_AU)^5)*(H192)^(13/2)/1000000000</f>
        <v>112373.34781279157</v>
      </c>
    </row>
    <row r="193" spans="1:23">
      <c r="A193">
        <v>1500</v>
      </c>
      <c r="B193" t="s">
        <v>109</v>
      </c>
      <c r="C193" t="s">
        <v>14</v>
      </c>
      <c r="D193">
        <v>3</v>
      </c>
      <c r="E193" s="1">
        <f>IF(COUNTIF(B$2:B$420, B193) &gt; 1, 1, 0)</f>
        <v>1</v>
      </c>
      <c r="F193">
        <v>3.6145679999999998</v>
      </c>
      <c r="G193">
        <v>4.8000000000000001E-2</v>
      </c>
      <c r="H193">
        <f t="shared" si="2"/>
        <v>4.8000000000000001E-2</v>
      </c>
      <c r="K193">
        <v>0.10299999999999999</v>
      </c>
      <c r="L193">
        <v>1.23</v>
      </c>
      <c r="M193">
        <v>1.49</v>
      </c>
      <c r="N193">
        <v>4.1500000000000004</v>
      </c>
      <c r="O193">
        <f>IF(M193&lt;&gt;"", M193, IF(AND(L193&lt;&gt;"", N193&lt;&gt;""), SQRT(bigG_mks*(L193*Msun_to_kg)/10^(N193-2))/Rsun_to_m))</f>
        <v>1.49</v>
      </c>
      <c r="P193">
        <f>IF(L193&lt;&gt;"", L193, 10^(N193-2)*(O193*Rsun_to_m)^2/bigG_mks/Msun_to_kg)</f>
        <v>1.23</v>
      </c>
      <c r="S193">
        <v>1.1599999999999999</v>
      </c>
      <c r="T193">
        <v>1.0999999999999999E-2</v>
      </c>
      <c r="U193">
        <f>IF(S193&lt;&gt;"", IF(S193&lt;Weiss_Rp_limit_1, 4*PI()/3*(S193*REarth)^3*(Weiss_dens_fac_1+Weiss_dens_fac_2*S193)/MEarth*1000, IF(S193&lt;Weiss_Rp_limit_2, Weiss_Mp_fac*(S193)^Weiss_Mp_exp, MJup_to_Mearth)))</f>
        <v>1.8174907867122543</v>
      </c>
      <c r="V193">
        <f>IF(Q193&lt;&gt;"", Q193, IF(R193&lt;&gt;"", R193, IF(I193&lt;&gt;"", I193*MJup_to_Mearth, IF(J193&lt;&gt;"", J193*MJup_to_Mearth, U193))))</f>
        <v>1.8174907867122543</v>
      </c>
      <c r="W193">
        <f>SQRT(P193/bigG)*Qs/((V193*Mearth_to_Msun)*(O193*Rsun_to_AU)^5)*(H193)^(13/2)/1000000000</f>
        <v>3779.774526891702</v>
      </c>
    </row>
    <row r="194" spans="1:23">
      <c r="A194">
        <v>1501</v>
      </c>
      <c r="B194" t="s">
        <v>109</v>
      </c>
      <c r="C194" t="s">
        <v>16</v>
      </c>
      <c r="D194">
        <v>3</v>
      </c>
      <c r="E194" s="1">
        <f>IF(COUNTIF(B$2:B$420, B194) &gt; 1, 1, 0)</f>
        <v>1</v>
      </c>
      <c r="F194">
        <v>7.542427</v>
      </c>
      <c r="G194">
        <v>7.9000000000000001E-2</v>
      </c>
      <c r="H194">
        <f t="shared" si="2"/>
        <v>7.9000000000000001E-2</v>
      </c>
      <c r="K194">
        <v>0.151</v>
      </c>
      <c r="L194">
        <v>1.23</v>
      </c>
      <c r="M194">
        <v>1.49</v>
      </c>
      <c r="N194">
        <v>4.1500000000000004</v>
      </c>
      <c r="O194">
        <f>IF(M194&lt;&gt;"", M194, IF(AND(L194&lt;&gt;"", N194&lt;&gt;""), SQRT(bigG_mks*(L194*Msun_to_kg)/10^(N194-2))/Rsun_to_m))</f>
        <v>1.49</v>
      </c>
      <c r="P194">
        <f>IF(L194&lt;&gt;"", L194, 10^(N194-2)*(O194*Rsun_to_m)^2/bigG_mks/Msun_to_kg)</f>
        <v>1.23</v>
      </c>
      <c r="S194">
        <v>1.69</v>
      </c>
      <c r="T194">
        <v>1.4999999999999999E-2</v>
      </c>
      <c r="U194">
        <f>IF(S194&lt;&gt;"", IF(S194&lt;Weiss_Rp_limit_1, 4*PI()/3*(S194*REarth)^3*(Weiss_dens_fac_1+Weiss_dens_fac_2*S194)/MEarth*1000, IF(S194&lt;Weiss_Rp_limit_2, Weiss_Mp_fac*(S194)^Weiss_Mp_exp, MJup_to_Mearth)))</f>
        <v>4.3821467308783086</v>
      </c>
      <c r="V194">
        <f>IF(Q194&lt;&gt;"", Q194, IF(R194&lt;&gt;"", R194, IF(I194&lt;&gt;"", I194*MJup_to_Mearth, IF(J194&lt;&gt;"", J194*MJup_to_Mearth, U194))))</f>
        <v>4.3821467308783086</v>
      </c>
      <c r="W194">
        <f>SQRT(P194/bigG)*Qs/((V194*Mearth_to_Msun)*(O194*Rsun_to_AU)^5)*(H194)^(13/2)/1000000000</f>
        <v>39972.310011921698</v>
      </c>
    </row>
    <row r="195" spans="1:23">
      <c r="A195">
        <v>1524</v>
      </c>
      <c r="B195" t="s">
        <v>37</v>
      </c>
      <c r="C195" t="s">
        <v>14</v>
      </c>
      <c r="D195">
        <v>3</v>
      </c>
      <c r="E195" s="1">
        <f>IF(COUNTIF(B$2:B$420, B195) &gt; 1, 1, 0)</f>
        <v>1</v>
      </c>
      <c r="F195">
        <v>1.8978060000000001</v>
      </c>
      <c r="G195">
        <v>2.9000000000000001E-2</v>
      </c>
      <c r="H195">
        <f t="shared" ref="H195:H259" si="3">IF(G195&lt;&gt;"", G195, ((F195/365.25)^2*P195)^(1/3))</f>
        <v>2.9000000000000001E-2</v>
      </c>
      <c r="K195">
        <v>9.1999999999999998E-2</v>
      </c>
      <c r="L195">
        <v>0.84</v>
      </c>
      <c r="M195">
        <v>0.91</v>
      </c>
      <c r="N195">
        <v>4.4800000000000004</v>
      </c>
      <c r="O195">
        <f>IF(M195&lt;&gt;"", M195, IF(AND(L195&lt;&gt;"", N195&lt;&gt;""), SQRT(bigG_mks*(L195*Msun_to_kg)/10^(N195-2))/Rsun_to_m))</f>
        <v>0.91</v>
      </c>
      <c r="P195">
        <f>IF(L195&lt;&gt;"", L195, 10^(N195-2)*(O195*Rsun_to_m)^2/bigG_mks/Msun_to_kg)</f>
        <v>0.84</v>
      </c>
      <c r="S195">
        <v>1.03</v>
      </c>
      <c r="T195">
        <v>8.9999999999999993E-3</v>
      </c>
      <c r="U195">
        <f>IF(S195&lt;&gt;"", IF(S195&lt;Weiss_Rp_limit_1, 4*PI()/3*(S195*REarth)^3*(Weiss_dens_fac_1+Weiss_dens_fac_2*S195)/MEarth*1000, IF(S195&lt;Weiss_Rp_limit_2, Weiss_Mp_fac*(S195)^Weiss_Mp_exp, MJup_to_Mearth)))</f>
        <v>1.1842280855685143</v>
      </c>
      <c r="V195">
        <f>IF(Q195&lt;&gt;"", Q195, IF(R195&lt;&gt;"", R195, IF(I195&lt;&gt;"", I195*MJup_to_Mearth, IF(J195&lt;&gt;"", J195*MJup_to_Mearth, U195))))</f>
        <v>1.1842280855685143</v>
      </c>
      <c r="W195">
        <f>SQRT(P195/bigG)*Qs/((V195*Mearth_to_Msun)*(O195*Rsun_to_AU)^5)*(H195)^(13/2)/1000000000</f>
        <v>2132.716683336876</v>
      </c>
    </row>
    <row r="196" spans="1:23">
      <c r="A196">
        <v>1525</v>
      </c>
      <c r="B196" t="s">
        <v>37</v>
      </c>
      <c r="C196" t="s">
        <v>16</v>
      </c>
      <c r="D196">
        <v>3</v>
      </c>
      <c r="E196" s="1">
        <f>IF(COUNTIF(B$2:B$420, B196) &gt; 1, 1, 0)</f>
        <v>1</v>
      </c>
      <c r="F196">
        <v>3.282807</v>
      </c>
      <c r="G196">
        <v>4.2000000000000003E-2</v>
      </c>
      <c r="H196">
        <f t="shared" si="3"/>
        <v>4.2000000000000003E-2</v>
      </c>
      <c r="K196">
        <v>9.8000000000000004E-2</v>
      </c>
      <c r="L196">
        <v>0.84</v>
      </c>
      <c r="M196">
        <v>0.91</v>
      </c>
      <c r="N196">
        <v>4.4800000000000004</v>
      </c>
      <c r="O196">
        <f>IF(M196&lt;&gt;"", M196, IF(AND(L196&lt;&gt;"", N196&lt;&gt;""), SQRT(bigG_mks*(L196*Msun_to_kg)/10^(N196-2))/Rsun_to_m))</f>
        <v>0.91</v>
      </c>
      <c r="P196">
        <f>IF(L196&lt;&gt;"", L196, 10^(N196-2)*(O196*Rsun_to_m)^2/bigG_mks/Msun_to_kg)</f>
        <v>0.84</v>
      </c>
      <c r="S196">
        <v>1.1000000000000001</v>
      </c>
      <c r="T196">
        <v>0.01</v>
      </c>
      <c r="U196">
        <f>IF(S196&lt;&gt;"", IF(S196&lt;Weiss_Rp_limit_1, 4*PI()/3*(S196*REarth)^3*(Weiss_dens_fac_1+Weiss_dens_fac_2*S196)/MEarth*1000, IF(S196&lt;Weiss_Rp_limit_2, Weiss_Mp_fac*(S196)^Weiss_Mp_exp, MJup_to_Mearth)))</f>
        <v>1.5002565807384329</v>
      </c>
      <c r="V196">
        <f>IF(Q196&lt;&gt;"", Q196, IF(R196&lt;&gt;"", R196, IF(I196&lt;&gt;"", I196*MJup_to_Mearth, IF(J196&lt;&gt;"", J196*MJup_to_Mearth, U196))))</f>
        <v>1.5002565807384329</v>
      </c>
      <c r="W196">
        <f>SQRT(P196/bigG)*Qs/((V196*Mearth_to_Msun)*(O196*Rsun_to_AU)^5)*(H196)^(13/2)/1000000000</f>
        <v>18695.469833121682</v>
      </c>
    </row>
    <row r="197" spans="1:23">
      <c r="A197">
        <v>1526</v>
      </c>
      <c r="B197" t="s">
        <v>37</v>
      </c>
      <c r="C197" t="s">
        <v>23</v>
      </c>
      <c r="D197">
        <v>3</v>
      </c>
      <c r="E197" s="1">
        <f>IF(COUNTIF(B$2:B$420, B197) &gt; 1, 1, 0)</f>
        <v>1</v>
      </c>
      <c r="F197">
        <v>5.028219</v>
      </c>
      <c r="G197">
        <v>5.6000000000000001E-2</v>
      </c>
      <c r="H197">
        <f t="shared" si="3"/>
        <v>5.6000000000000001E-2</v>
      </c>
      <c r="K197">
        <v>0.11700000000000001</v>
      </c>
      <c r="L197">
        <v>0.84</v>
      </c>
      <c r="M197">
        <v>0.91</v>
      </c>
      <c r="N197">
        <v>4.4800000000000004</v>
      </c>
      <c r="O197">
        <f>IF(M197&lt;&gt;"", M197, IF(AND(L197&lt;&gt;"", N197&lt;&gt;""), SQRT(bigG_mks*(L197*Msun_to_kg)/10^(N197-2))/Rsun_to_m))</f>
        <v>0.91</v>
      </c>
      <c r="P197">
        <f>IF(L197&lt;&gt;"", L197, 10^(N197-2)*(O197*Rsun_to_m)^2/bigG_mks/Msun_to_kg)</f>
        <v>0.84</v>
      </c>
      <c r="S197">
        <v>1.31</v>
      </c>
      <c r="T197">
        <v>1.2E-2</v>
      </c>
      <c r="U197">
        <f>IF(S197&lt;&gt;"", IF(S197&lt;Weiss_Rp_limit_1, 4*PI()/3*(S197*REarth)^3*(Weiss_dens_fac_1+Weiss_dens_fac_2*S197)/MEarth*1000, IF(S197&lt;Weiss_Rp_limit_2, Weiss_Mp_fac*(S197)^Weiss_Mp_exp, MJup_to_Mearth)))</f>
        <v>2.8268632221263879</v>
      </c>
      <c r="V197">
        <f>IF(Q197&lt;&gt;"", Q197, IF(R197&lt;&gt;"", R197, IF(I197&lt;&gt;"", I197*MJup_to_Mearth, IF(J197&lt;&gt;"", J197*MJup_to_Mearth, U197))))</f>
        <v>2.8268632221263879</v>
      </c>
      <c r="W197">
        <f>SQRT(P197/bigG)*Qs/((V197*Mearth_to_Msun)*(O197*Rsun_to_AU)^5)*(H197)^(13/2)/1000000000</f>
        <v>64372.28369041613</v>
      </c>
    </row>
    <row r="198" spans="1:23">
      <c r="A198">
        <v>1537</v>
      </c>
      <c r="B198" t="s">
        <v>118</v>
      </c>
      <c r="C198" t="s">
        <v>14</v>
      </c>
      <c r="D198">
        <v>2</v>
      </c>
      <c r="E198" s="1">
        <f>IF(COUNTIF(B$2:B$420, B198) &gt; 1, 1, 0)</f>
        <v>1</v>
      </c>
      <c r="F198">
        <v>3.9308209999999999</v>
      </c>
      <c r="G198">
        <v>0.05</v>
      </c>
      <c r="H198">
        <f t="shared" si="3"/>
        <v>0.05</v>
      </c>
      <c r="K198">
        <v>0.106</v>
      </c>
      <c r="L198">
        <v>1.05</v>
      </c>
      <c r="M198">
        <v>1.22</v>
      </c>
      <c r="N198">
        <v>4.29</v>
      </c>
      <c r="O198">
        <f>IF(M198&lt;&gt;"", M198, IF(AND(L198&lt;&gt;"", N198&lt;&gt;""), SQRT(bigG_mks*(L198*Msun_to_kg)/10^(N198-2))/Rsun_to_m))</f>
        <v>1.22</v>
      </c>
      <c r="P198">
        <f>IF(L198&lt;&gt;"", L198, 10^(N198-2)*(O198*Rsun_to_m)^2/bigG_mks/Msun_to_kg)</f>
        <v>1.05</v>
      </c>
      <c r="S198">
        <v>1.19</v>
      </c>
      <c r="T198">
        <v>1.0999999999999999E-2</v>
      </c>
      <c r="U198">
        <f>IF(S198&lt;&gt;"", IF(S198&lt;Weiss_Rp_limit_1, 4*PI()/3*(S198*REarth)^3*(Weiss_dens_fac_1+Weiss_dens_fac_2*S198)/MEarth*1000, IF(S198&lt;Weiss_Rp_limit_2, Weiss_Mp_fac*(S198)^Weiss_Mp_exp, MJup_to_Mearth)))</f>
        <v>1.9935458632179552</v>
      </c>
      <c r="V198">
        <f>IF(Q198&lt;&gt;"", Q198, IF(R198&lt;&gt;"", R198, IF(I198&lt;&gt;"", I198*MJup_to_Mearth, IF(J198&lt;&gt;"", J198*MJup_to_Mearth, U198))))</f>
        <v>1.9935458632179552</v>
      </c>
      <c r="W198">
        <f>SQRT(P198/bigG)*Qs/((V198*Mearth_to_Msun)*(O198*Rsun_to_AU)^5)*(H198)^(13/2)/1000000000</f>
        <v>11280.364890173327</v>
      </c>
    </row>
    <row r="199" spans="1:23">
      <c r="A199">
        <v>1538</v>
      </c>
      <c r="B199" t="s">
        <v>118</v>
      </c>
      <c r="C199" t="s">
        <v>16</v>
      </c>
      <c r="D199">
        <v>2</v>
      </c>
      <c r="E199" s="1">
        <f>IF(COUNTIF(B$2:B$420, B199) &gt; 1, 1, 0)</f>
        <v>1</v>
      </c>
      <c r="F199">
        <v>7.6300039999999996</v>
      </c>
      <c r="G199">
        <v>7.8E-2</v>
      </c>
      <c r="H199">
        <f t="shared" si="3"/>
        <v>7.8E-2</v>
      </c>
      <c r="K199">
        <v>0.113</v>
      </c>
      <c r="L199">
        <v>1.05</v>
      </c>
      <c r="M199">
        <v>1.22</v>
      </c>
      <c r="N199">
        <v>4.29</v>
      </c>
      <c r="O199">
        <f>IF(M199&lt;&gt;"", M199, IF(AND(L199&lt;&gt;"", N199&lt;&gt;""), SQRT(bigG_mks*(L199*Msun_to_kg)/10^(N199-2))/Rsun_to_m))</f>
        <v>1.22</v>
      </c>
      <c r="P199">
        <f>IF(L199&lt;&gt;"", L199, 10^(N199-2)*(O199*Rsun_to_m)^2/bigG_mks/Msun_to_kg)</f>
        <v>1.05</v>
      </c>
      <c r="S199">
        <v>1.27</v>
      </c>
      <c r="T199">
        <v>1.2E-2</v>
      </c>
      <c r="U199">
        <f>IF(S199&lt;&gt;"", IF(S199&lt;Weiss_Rp_limit_1, 4*PI()/3*(S199*REarth)^3*(Weiss_dens_fac_1+Weiss_dens_fac_2*S199)/MEarth*1000, IF(S199&lt;Weiss_Rp_limit_2, Weiss_Mp_fac*(S199)^Weiss_Mp_exp, MJup_to_Mearth)))</f>
        <v>2.5249070114470644</v>
      </c>
      <c r="V199">
        <f>IF(Q199&lt;&gt;"", Q199, IF(R199&lt;&gt;"", R199, IF(I199&lt;&gt;"", I199*MJup_to_Mearth, IF(J199&lt;&gt;"", J199*MJup_to_Mearth, U199))))</f>
        <v>2.5249070114470644</v>
      </c>
      <c r="W199">
        <f>SQRT(P199/bigG)*Qs/((V199*Mearth_to_Msun)*(O199*Rsun_to_AU)^5)*(H199)^(13/2)/1000000000</f>
        <v>160329.66331053135</v>
      </c>
    </row>
    <row r="200" spans="1:23">
      <c r="A200">
        <v>1582</v>
      </c>
      <c r="B200" t="s">
        <v>122</v>
      </c>
      <c r="C200" t="s">
        <v>14</v>
      </c>
      <c r="D200">
        <v>4</v>
      </c>
      <c r="E200" s="1">
        <f>IF(COUNTIF(B$2:B$420, B200) &gt; 1, 1, 0)</f>
        <v>1</v>
      </c>
      <c r="F200">
        <v>4.0287509999999997</v>
      </c>
      <c r="G200">
        <v>5.0999999999999997E-2</v>
      </c>
      <c r="H200">
        <f t="shared" si="3"/>
        <v>5.0999999999999997E-2</v>
      </c>
      <c r="K200">
        <v>0.109</v>
      </c>
      <c r="M200">
        <v>1.26</v>
      </c>
      <c r="N200">
        <v>4.28</v>
      </c>
      <c r="O200">
        <f>IF(M200&lt;&gt;"", M200, IF(AND(L200&lt;&gt;"", N200&lt;&gt;""), SQRT(bigG_mks*(L200*Msun_to_kg)/10^(N200-2))/Rsun_to_m))</f>
        <v>1.26</v>
      </c>
      <c r="P200">
        <f>IF(L200&lt;&gt;"", L200, 10^(N200-2)*(O200*Rsun_to_m)^2/bigG_mks/Msun_to_kg)</f>
        <v>1.096931553659023</v>
      </c>
      <c r="S200">
        <v>1.22</v>
      </c>
      <c r="T200">
        <v>1.0999999999999999E-2</v>
      </c>
      <c r="U200">
        <f>IF(S200&lt;&gt;"", IF(S200&lt;Weiss_Rp_limit_1, 4*PI()/3*(S200*REarth)^3*(Weiss_dens_fac_1+Weiss_dens_fac_2*S200)/MEarth*1000, IF(S200&lt;Weiss_Rp_limit_2, Weiss_Mp_fac*(S200)^Weiss_Mp_exp, MJup_to_Mearth)))</f>
        <v>2.1819481316023603</v>
      </c>
      <c r="V200">
        <f>IF(Q200&lt;&gt;"", Q200, IF(R200&lt;&gt;"", R200, IF(I200&lt;&gt;"", I200*MJup_to_Mearth, IF(J200&lt;&gt;"", J200*MJup_to_Mearth, U200))))</f>
        <v>2.1819481316023603</v>
      </c>
      <c r="W200">
        <f>SQRT(P200/bigG)*Qs/((V200*Mearth_to_Msun)*(O200*Rsun_to_AU)^5)*(H200)^(13/2)/1000000000</f>
        <v>10196.41765893796</v>
      </c>
    </row>
    <row r="201" spans="1:23">
      <c r="A201">
        <v>1583</v>
      </c>
      <c r="B201" t="s">
        <v>122</v>
      </c>
      <c r="C201" t="s">
        <v>16</v>
      </c>
      <c r="D201">
        <v>4</v>
      </c>
      <c r="E201" s="1">
        <f>IF(COUNTIF(B$2:B$420, B201) &gt; 1, 1, 0)</f>
        <v>1</v>
      </c>
      <c r="F201">
        <v>6.1248209999999998</v>
      </c>
      <c r="G201">
        <v>6.8000000000000005E-2</v>
      </c>
      <c r="H201">
        <f t="shared" si="3"/>
        <v>6.8000000000000005E-2</v>
      </c>
      <c r="K201">
        <v>0.13900000000000001</v>
      </c>
      <c r="M201">
        <v>1.26</v>
      </c>
      <c r="N201">
        <v>4.28</v>
      </c>
      <c r="O201">
        <f>IF(M201&lt;&gt;"", M201, IF(AND(L201&lt;&gt;"", N201&lt;&gt;""), SQRT(bigG_mks*(L201*Msun_to_kg)/10^(N201-2))/Rsun_to_m))</f>
        <v>1.26</v>
      </c>
      <c r="P201">
        <f>IF(L201&lt;&gt;"", L201, 10^(N201-2)*(O201*Rsun_to_m)^2/bigG_mks/Msun_to_kg)</f>
        <v>1.096931553659023</v>
      </c>
      <c r="S201">
        <v>1.56</v>
      </c>
      <c r="T201">
        <v>1.4E-2</v>
      </c>
      <c r="U201">
        <f>IF(S201&lt;&gt;"", IF(S201&lt;Weiss_Rp_limit_1, 4*PI()/3*(S201*REarth)^3*(Weiss_dens_fac_1+Weiss_dens_fac_2*S201)/MEarth*1000, IF(S201&lt;Weiss_Rp_limit_2, Weiss_Mp_fac*(S201)^Weiss_Mp_exp, MJup_to_Mearth)))</f>
        <v>4.0677865543878342</v>
      </c>
      <c r="V201">
        <f>IF(Q201&lt;&gt;"", Q201, IF(R201&lt;&gt;"", R201, IF(I201&lt;&gt;"", I201*MJup_to_Mearth, IF(J201&lt;&gt;"", J201*MJup_to_Mearth, U201))))</f>
        <v>4.0677865543878342</v>
      </c>
      <c r="W201">
        <f>SQRT(P201/bigG)*Qs/((V201*Mearth_to_Msun)*(O201*Rsun_to_AU)^5)*(H201)^(13/2)/1000000000</f>
        <v>35484.253274290073</v>
      </c>
    </row>
    <row r="202" spans="1:23">
      <c r="A202">
        <v>1584</v>
      </c>
      <c r="B202" t="s">
        <v>122</v>
      </c>
      <c r="C202" t="s">
        <v>23</v>
      </c>
      <c r="D202">
        <v>4</v>
      </c>
      <c r="E202" s="1">
        <f>IF(COUNTIF(B$2:B$420, B202) &gt; 1, 1, 0)</f>
        <v>1</v>
      </c>
      <c r="F202">
        <v>8.9210989999999999</v>
      </c>
      <c r="G202">
        <v>8.6999999999999994E-2</v>
      </c>
      <c r="H202">
        <f t="shared" si="3"/>
        <v>8.6999999999999994E-2</v>
      </c>
      <c r="K202">
        <v>0.123</v>
      </c>
      <c r="M202">
        <v>1.26</v>
      </c>
      <c r="N202">
        <v>4.28</v>
      </c>
      <c r="O202">
        <f>IF(M202&lt;&gt;"", M202, IF(AND(L202&lt;&gt;"", N202&lt;&gt;""), SQRT(bigG_mks*(L202*Msun_to_kg)/10^(N202-2))/Rsun_to_m))</f>
        <v>1.26</v>
      </c>
      <c r="P202">
        <f>IF(L202&lt;&gt;"", L202, 10^(N202-2)*(O202*Rsun_to_m)^2/bigG_mks/Msun_to_kg)</f>
        <v>1.096931553659023</v>
      </c>
      <c r="S202">
        <v>1.38</v>
      </c>
      <c r="T202">
        <v>1.2999999999999999E-2</v>
      </c>
      <c r="U202">
        <f>IF(S202&lt;&gt;"", IF(S202&lt;Weiss_Rp_limit_1, 4*PI()/3*(S202*REarth)^3*(Weiss_dens_fac_1+Weiss_dens_fac_2*S202)/MEarth*1000, IF(S202&lt;Weiss_Rp_limit_2, Weiss_Mp_fac*(S202)^Weiss_Mp_exp, MJup_to_Mearth)))</f>
        <v>3.4188038071508355</v>
      </c>
      <c r="V202">
        <f>IF(Q202&lt;&gt;"", Q202, IF(R202&lt;&gt;"", R202, IF(I202&lt;&gt;"", I202*MJup_to_Mearth, IF(J202&lt;&gt;"", J202*MJup_to_Mearth, U202))))</f>
        <v>3.4188038071508355</v>
      </c>
      <c r="W202">
        <f>SQRT(P202/bigG)*Qs/((V202*Mearth_to_Msun)*(O202*Rsun_to_AU)^5)*(H202)^(13/2)/1000000000</f>
        <v>209453.13130907775</v>
      </c>
    </row>
    <row r="203" spans="1:23">
      <c r="A203">
        <v>1592</v>
      </c>
      <c r="B203" t="s">
        <v>55</v>
      </c>
      <c r="C203" t="s">
        <v>14</v>
      </c>
      <c r="D203">
        <v>2</v>
      </c>
      <c r="E203" s="1">
        <f>IF(COUNTIF(B$2:B$420, B203) &gt; 1, 1, 0)</f>
        <v>1</v>
      </c>
      <c r="F203">
        <v>2.4262899999999998</v>
      </c>
      <c r="H203">
        <f t="shared" si="3"/>
        <v>3.6143448066135959E-2</v>
      </c>
      <c r="I203">
        <v>0.02</v>
      </c>
      <c r="K203">
        <v>0.128</v>
      </c>
      <c r="L203">
        <v>1.07</v>
      </c>
      <c r="M203">
        <v>1.07</v>
      </c>
      <c r="N203">
        <v>4.41</v>
      </c>
      <c r="O203">
        <f>IF(M203&lt;&gt;"", M203, IF(AND(L203&lt;&gt;"", N203&lt;&gt;""), SQRT(bigG_mks*(L203*Msun_to_kg)/10^(N203-2))/Rsun_to_m))</f>
        <v>1.07</v>
      </c>
      <c r="P203">
        <f>IF(L203&lt;&gt;"", L203, 10^(N203-2)*(O203*Rsun_to_m)^2/bigG_mks/Msun_to_kg)</f>
        <v>1.07</v>
      </c>
      <c r="Q203">
        <v>6.35</v>
      </c>
      <c r="S203">
        <v>1.43</v>
      </c>
      <c r="T203">
        <v>1.2999999999999999E-2</v>
      </c>
      <c r="U203">
        <f>IF(S203&lt;&gt;"", IF(S203&lt;Weiss_Rp_limit_1, 4*PI()/3*(S203*REarth)^3*(Weiss_dens_fac_1+Weiss_dens_fac_2*S203)/MEarth*1000, IF(S203&lt;Weiss_Rp_limit_2, Weiss_Mp_fac*(S203)^Weiss_Mp_exp, MJup_to_Mearth)))</f>
        <v>3.8947496098157601</v>
      </c>
      <c r="V203">
        <f>IF(Q203&lt;&gt;"", Q203, IF(R203&lt;&gt;"", R203, IF(I203&lt;&gt;"", I203*MJup_to_Mearth, IF(J203&lt;&gt;"", J203*MJup_to_Mearth, U203))))</f>
        <v>6.35</v>
      </c>
      <c r="W203">
        <f>SQRT(P203/bigG)*Qs/((V203*Mearth_to_Msun)*(O203*Rsun_to_AU)^5)*(H203)^(13/2)/1000000000</f>
        <v>835.68077492675241</v>
      </c>
    </row>
    <row r="204" spans="1:23">
      <c r="A204">
        <v>1593</v>
      </c>
      <c r="B204" t="s">
        <v>55</v>
      </c>
      <c r="C204" t="s">
        <v>16</v>
      </c>
      <c r="D204">
        <v>2</v>
      </c>
      <c r="E204" s="1">
        <f>IF(COUNTIF(B$2:B$420, B204) &gt; 1, 1, 0)</f>
        <v>1</v>
      </c>
      <c r="F204">
        <v>4.6233199999999997</v>
      </c>
      <c r="H204">
        <f t="shared" si="3"/>
        <v>5.5552517571314707E-2</v>
      </c>
      <c r="I204">
        <v>8.9999999999999993E-3</v>
      </c>
      <c r="K204">
        <v>7.5999999999999998E-2</v>
      </c>
      <c r="L204">
        <v>1.07</v>
      </c>
      <c r="M204">
        <v>1.07</v>
      </c>
      <c r="N204">
        <v>4.41</v>
      </c>
      <c r="O204">
        <f>IF(M204&lt;&gt;"", M204, IF(AND(L204&lt;&gt;"", N204&lt;&gt;""), SQRT(bigG_mks*(L204*Msun_to_kg)/10^(N204-2))/Rsun_to_m))</f>
        <v>1.07</v>
      </c>
      <c r="P204">
        <f>IF(L204&lt;&gt;"", L204, 10^(N204-2)*(O204*Rsun_to_m)^2/bigG_mks/Msun_to_kg)</f>
        <v>1.07</v>
      </c>
      <c r="Q204">
        <v>2.71</v>
      </c>
      <c r="S204">
        <v>0.85</v>
      </c>
      <c r="T204">
        <v>8.0000000000000002E-3</v>
      </c>
      <c r="U204">
        <f>IF(S204&lt;&gt;"", IF(S204&lt;Weiss_Rp_limit_1, 4*PI()/3*(S204*REarth)^3*(Weiss_dens_fac_1+Weiss_dens_fac_2*S204)/MEarth*1000, IF(S204&lt;Weiss_Rp_limit_2, Weiss_Mp_fac*(S204)^Weiss_Mp_exp, MJup_to_Mearth)))</f>
        <v>0.59696826403819614</v>
      </c>
      <c r="V204">
        <f>IF(Q204&lt;&gt;"", Q204, IF(R204&lt;&gt;"", R204, IF(I204&lt;&gt;"", I204*MJup_to_Mearth, IF(J204&lt;&gt;"", J204*MJup_to_Mearth, U204))))</f>
        <v>2.71</v>
      </c>
      <c r="W204">
        <f>SQRT(P204/bigG)*Qs/((V204*Mearth_to_Msun)*(O204*Rsun_to_AU)^5)*(H204)^(13/2)/1000000000</f>
        <v>32005.669034547969</v>
      </c>
    </row>
    <row r="205" spans="1:23">
      <c r="A205">
        <v>1602</v>
      </c>
      <c r="B205" t="s">
        <v>156</v>
      </c>
      <c r="C205" t="s">
        <v>14</v>
      </c>
      <c r="D205">
        <v>2</v>
      </c>
      <c r="E205" s="1">
        <f>IF(COUNTIF(B$2:B$420, B205) &gt; 1, 1, 0)</f>
        <v>1</v>
      </c>
      <c r="F205">
        <v>4.7</v>
      </c>
      <c r="H205">
        <f t="shared" si="3"/>
        <v>5.282040876242549E-2</v>
      </c>
      <c r="I205">
        <v>1.0999999999999999E-2</v>
      </c>
      <c r="K205">
        <v>0.153</v>
      </c>
      <c r="L205">
        <v>0.89</v>
      </c>
      <c r="M205">
        <v>0.95</v>
      </c>
      <c r="O205">
        <f>IF(M205&lt;&gt;"", M205, IF(AND(L205&lt;&gt;"", N205&lt;&gt;""), SQRT(bigG_mks*(L205*Msun_to_kg)/10^(N205-2))/Rsun_to_m))</f>
        <v>0.95</v>
      </c>
      <c r="P205">
        <f>IF(L205&lt;&gt;"", L205, 10^(N205-2)*(O205*Rsun_to_m)^2/bigG_mks/Msun_to_kg)</f>
        <v>0.89</v>
      </c>
      <c r="Q205">
        <v>3.5</v>
      </c>
      <c r="S205">
        <v>1.71</v>
      </c>
      <c r="T205">
        <v>1.6E-2</v>
      </c>
      <c r="U205">
        <f>IF(S205&lt;&gt;"", IF(S205&lt;Weiss_Rp_limit_1, 4*PI()/3*(S205*REarth)^3*(Weiss_dens_fac_1+Weiss_dens_fac_2*S205)/MEarth*1000, IF(S205&lt;Weiss_Rp_limit_2, Weiss_Mp_fac*(S205)^Weiss_Mp_exp, MJup_to_Mearth)))</f>
        <v>4.4303563818533904</v>
      </c>
      <c r="V205">
        <f>IF(Q205&lt;&gt;"", Q205, IF(R205&lt;&gt;"", R205, IF(I205&lt;&gt;"", I205*MJup_to_Mearth, IF(J205&lt;&gt;"", J205*MJup_to_Mearth, U205))))</f>
        <v>3.5</v>
      </c>
      <c r="W205">
        <f>SQRT(P205/bigG)*Qs/((V205*Mearth_to_Msun)*(O205*Rsun_to_AU)^5)*(H205)^(13/2)/1000000000</f>
        <v>29516.795966608955</v>
      </c>
    </row>
    <row r="206" spans="1:23">
      <c r="A206">
        <v>1603</v>
      </c>
      <c r="B206" t="s">
        <v>156</v>
      </c>
      <c r="C206" t="s">
        <v>16</v>
      </c>
      <c r="D206">
        <v>2</v>
      </c>
      <c r="E206" s="1">
        <f>IF(COUNTIF(B$2:B$420, B206) &gt; 1, 1, 0)</f>
        <v>1</v>
      </c>
      <c r="F206">
        <v>7.1710000000000003</v>
      </c>
      <c r="H206">
        <f t="shared" si="3"/>
        <v>7.0004023320856076E-2</v>
      </c>
      <c r="I206">
        <v>9.4E-2</v>
      </c>
      <c r="K206">
        <v>0.26900000000000002</v>
      </c>
      <c r="L206">
        <v>0.89</v>
      </c>
      <c r="M206">
        <v>0.95</v>
      </c>
      <c r="O206">
        <f>IF(M206&lt;&gt;"", M206, IF(AND(L206&lt;&gt;"", N206&lt;&gt;""), SQRT(bigG_mks*(L206*Msun_to_kg)/10^(N206-2))/Rsun_to_m))</f>
        <v>0.95</v>
      </c>
      <c r="P206">
        <f>IF(L206&lt;&gt;"", L206, 10^(N206-2)*(O206*Rsun_to_m)^2/bigG_mks/Msun_to_kg)</f>
        <v>0.89</v>
      </c>
      <c r="Q206">
        <v>29.9</v>
      </c>
      <c r="S206">
        <v>3.01</v>
      </c>
      <c r="T206">
        <v>2.8000000000000001E-2</v>
      </c>
      <c r="U206">
        <f>IF(S206&lt;&gt;"", IF(S206&lt;Weiss_Rp_limit_1, 4*PI()/3*(S206*REarth)^3*(Weiss_dens_fac_1+Weiss_dens_fac_2*S206)/MEarth*1000, IF(S206&lt;Weiss_Rp_limit_2, Weiss_Mp_fac*(S206)^Weiss_Mp_exp, MJup_to_Mearth)))</f>
        <v>7.4958195129238687</v>
      </c>
      <c r="V206">
        <f>IF(Q206&lt;&gt;"", Q206, IF(R206&lt;&gt;"", R206, IF(I206&lt;&gt;"", I206*MJup_to_Mearth, IF(J206&lt;&gt;"", J206*MJup_to_Mearth, U206))))</f>
        <v>29.9</v>
      </c>
      <c r="W206">
        <f>SQRT(P206/bigG)*Qs/((V206*Mearth_to_Msun)*(O206*Rsun_to_AU)^5)*(H206)^(13/2)/1000000000</f>
        <v>21555.303844811333</v>
      </c>
    </row>
    <row r="207" spans="1:23">
      <c r="A207">
        <v>1604</v>
      </c>
      <c r="B207" t="s">
        <v>133</v>
      </c>
      <c r="C207" t="s">
        <v>14</v>
      </c>
      <c r="D207">
        <v>2</v>
      </c>
      <c r="E207" s="1">
        <f>IF(COUNTIF(B$2:B$420, B207) &gt; 1, 1, 0)</f>
        <v>1</v>
      </c>
      <c r="F207">
        <v>4.1760000000000002</v>
      </c>
      <c r="H207">
        <f t="shared" si="3"/>
        <v>4.4409080164977952E-2</v>
      </c>
      <c r="I207">
        <v>0.377</v>
      </c>
      <c r="K207">
        <v>0.108</v>
      </c>
      <c r="L207">
        <v>0.67</v>
      </c>
      <c r="M207">
        <v>0.64</v>
      </c>
      <c r="O207">
        <f>IF(M207&lt;&gt;"", M207, IF(AND(L207&lt;&gt;"", N207&lt;&gt;""), SQRT(bigG_mks*(L207*Msun_to_kg)/10^(N207-2))/Rsun_to_m))</f>
        <v>0.64</v>
      </c>
      <c r="P207">
        <f>IF(L207&lt;&gt;"", L207, 10^(N207-2)*(O207*Rsun_to_m)^2/bigG_mks/Msun_to_kg)</f>
        <v>0.67</v>
      </c>
      <c r="Q207">
        <v>119.9</v>
      </c>
      <c r="S207">
        <v>1.21</v>
      </c>
      <c r="T207">
        <v>1.0999999999999999E-2</v>
      </c>
      <c r="U207">
        <f>IF(S207&lt;&gt;"", IF(S207&lt;Weiss_Rp_limit_1, 4*PI()/3*(S207*REarth)^3*(Weiss_dens_fac_1+Weiss_dens_fac_2*S207)/MEarth*1000, IF(S207&lt;Weiss_Rp_limit_2, Weiss_Mp_fac*(S207)^Weiss_Mp_exp, MJup_to_Mearth)))</f>
        <v>2.1177413626229034</v>
      </c>
      <c r="V207">
        <f>IF(Q207&lt;&gt;"", Q207, IF(R207&lt;&gt;"", R207, IF(I207&lt;&gt;"", I207*MJup_to_Mearth, IF(J207&lt;&gt;"", J207*MJup_to_Mearth, U207))))</f>
        <v>119.9</v>
      </c>
      <c r="W207">
        <f>SQRT(P207/bigG)*Qs/((V207*Mearth_to_Msun)*(O207*Rsun_to_AU)^5)*(H207)^(13/2)/1000000000</f>
        <v>1744.7522194022592</v>
      </c>
    </row>
    <row r="208" spans="1:23">
      <c r="A208">
        <v>1605</v>
      </c>
      <c r="B208" t="s">
        <v>133</v>
      </c>
      <c r="C208" t="s">
        <v>16</v>
      </c>
      <c r="D208">
        <v>2</v>
      </c>
      <c r="E208" s="1">
        <f>IF(COUNTIF(B$2:B$420, B208) &gt; 1, 1, 0)</f>
        <v>1</v>
      </c>
      <c r="F208">
        <v>8.7080000000000002</v>
      </c>
      <c r="H208">
        <f t="shared" si="3"/>
        <v>7.2484263655775302E-2</v>
      </c>
      <c r="L208">
        <v>0.67</v>
      </c>
      <c r="M208">
        <v>0.64</v>
      </c>
      <c r="O208">
        <f>IF(M208&lt;&gt;"", M208, IF(AND(L208&lt;&gt;"", N208&lt;&gt;""), SQRT(bigG_mks*(L208*Msun_to_kg)/10^(N208-2))/Rsun_to_m))</f>
        <v>0.64</v>
      </c>
      <c r="P208">
        <f>IF(L208&lt;&gt;"", L208, 10^(N208-2)*(O208*Rsun_to_m)^2/bigG_mks/Msun_to_kg)</f>
        <v>0.67</v>
      </c>
      <c r="U208" t="b">
        <f>IF(S208&lt;&gt;"", IF(S208&lt;Weiss_Rp_limit_1, 4*PI()/3*(S208*REarth)^3*(Weiss_dens_fac_1+Weiss_dens_fac_2*S208)/MEarth*1000, IF(S208&lt;Weiss_Rp_limit_2, Weiss_Mp_fac*(S208)^Weiss_Mp_exp, MJup_to_Mearth)))</f>
        <v>0</v>
      </c>
      <c r="V208" t="b">
        <f>IF(Q208&lt;&gt;"", Q208, IF(R208&lt;&gt;"", R208, IF(I208&lt;&gt;"", I208*MJup_to_Mearth, IF(J208&lt;&gt;"", J208*MJup_to_Mearth, U208))))</f>
        <v>0</v>
      </c>
      <c r="W208" t="e">
        <f>SQRT(P208/bigG)*Qs/((V208*Mearth_to_Msun)*(O208*Rsun_to_AU)^5)*(H208)^(13/2)/1000000000</f>
        <v>#DIV/0!</v>
      </c>
    </row>
    <row r="209" spans="1:23">
      <c r="A209">
        <v>719</v>
      </c>
      <c r="B209" t="s">
        <v>17</v>
      </c>
      <c r="C209" t="s">
        <v>16</v>
      </c>
      <c r="D209">
        <v>3</v>
      </c>
      <c r="E209" s="1">
        <f>IF(COUNTIF(B$2:B$420, B209) &gt; 1, 1, 0)</f>
        <v>1</v>
      </c>
      <c r="F209">
        <v>0.45328509</v>
      </c>
      <c r="G209">
        <v>6.0000000000000001E-3</v>
      </c>
      <c r="H209">
        <f t="shared" si="3"/>
        <v>6.0000000000000001E-3</v>
      </c>
      <c r="K209">
        <v>6.5000000000000002E-2</v>
      </c>
      <c r="L209">
        <v>0.13</v>
      </c>
      <c r="M209">
        <v>0.17</v>
      </c>
      <c r="N209">
        <v>4.71</v>
      </c>
      <c r="O209">
        <f>IF(M209&lt;&gt;"", M209, IF(AND(L209&lt;&gt;"", N209&lt;&gt;""), SQRT(bigG_mks*(L209*Msun_to_kg)/10^(N209-2))/Rsun_to_m))</f>
        <v>0.17</v>
      </c>
      <c r="P209">
        <f>IF(L209&lt;&gt;"", L209, 10^(N209-2)*(O209*Rsun_to_m)^2/bigG_mks/Msun_to_kg)</f>
        <v>0.13</v>
      </c>
      <c r="S209">
        <v>0.73</v>
      </c>
      <c r="T209">
        <v>7.0000000000000001E-3</v>
      </c>
      <c r="U209">
        <f>IF(S209&lt;&gt;"", IF(S209&lt;Weiss_Rp_limit_1, 4*PI()/3*(S209*REarth)^3*(Weiss_dens_fac_1+Weiss_dens_fac_2*S209)/MEarth*1000, IF(S209&lt;Weiss_Rp_limit_2, Weiss_Mp_fac*(S209)^Weiss_Mp_exp, MJup_to_Mearth)))</f>
        <v>0.34918719533364662</v>
      </c>
      <c r="V209">
        <f>IF(Q209&lt;&gt;"", Q209, IF(R209&lt;&gt;"", R209, IF(I209&lt;&gt;"", I209*MJup_to_Mearth, IF(J209&lt;&gt;"", J209*MJup_to_Mearth, U209))))</f>
        <v>0.34918719533364662</v>
      </c>
      <c r="W209">
        <f>SQRT(P209/bigG)*Qs/((V209*Mearth_to_Msun)*(O209*Rsun_to_AU)^5)*(H209)^(13/2)/1000000000</f>
        <v>446.17038709246407</v>
      </c>
    </row>
    <row r="210" spans="1:23">
      <c r="A210">
        <v>718</v>
      </c>
      <c r="B210" t="s">
        <v>17</v>
      </c>
      <c r="C210" t="s">
        <v>14</v>
      </c>
      <c r="D210">
        <v>3</v>
      </c>
      <c r="E210" s="1">
        <f>IF(COUNTIF(B$2:B$420, B210) &gt; 1, 1, 0)</f>
        <v>1</v>
      </c>
      <c r="F210">
        <v>1.2137671999999999</v>
      </c>
      <c r="G210">
        <v>1.1599999999999999E-2</v>
      </c>
      <c r="H210">
        <f t="shared" si="3"/>
        <v>1.1599999999999999E-2</v>
      </c>
      <c r="K210">
        <v>7.0000000000000007E-2</v>
      </c>
      <c r="L210">
        <v>0.13</v>
      </c>
      <c r="M210">
        <v>0.17</v>
      </c>
      <c r="N210">
        <v>4.71</v>
      </c>
      <c r="O210">
        <f>IF(M210&lt;&gt;"", M210, IF(AND(L210&lt;&gt;"", N210&lt;&gt;""), SQRT(bigG_mks*(L210*Msun_to_kg)/10^(N210-2))/Rsun_to_m))</f>
        <v>0.17</v>
      </c>
      <c r="P210">
        <f>IF(L210&lt;&gt;"", L210, 10^(N210-2)*(O210*Rsun_to_m)^2/bigG_mks/Msun_to_kg)</f>
        <v>0.13</v>
      </c>
      <c r="S210">
        <v>0.78</v>
      </c>
      <c r="T210">
        <v>7.0000000000000001E-3</v>
      </c>
      <c r="U210">
        <f>IF(S210&lt;&gt;"", IF(S210&lt;Weiss_Rp_limit_1, 4*PI()/3*(S210*REarth)^3*(Weiss_dens_fac_1+Weiss_dens_fac_2*S210)/MEarth*1000, IF(S210&lt;Weiss_Rp_limit_2, Weiss_Mp_fac*(S210)^Weiss_Mp_exp, MJup_to_Mearth)))</f>
        <v>0.44068540754551033</v>
      </c>
      <c r="V210">
        <f>IF(Q210&lt;&gt;"", Q210, IF(R210&lt;&gt;"", R210, IF(I210&lt;&gt;"", I210*MJup_to_Mearth, IF(J210&lt;&gt;"", J210*MJup_to_Mearth, U210))))</f>
        <v>0.44068540754551033</v>
      </c>
      <c r="W210">
        <f>SQRT(P210/bigG)*Qs/((V210*Mearth_to_Msun)*(O210*Rsun_to_AU)^5)*(H210)^(13/2)/1000000000</f>
        <v>25669.900456951404</v>
      </c>
    </row>
    <row r="211" spans="1:23">
      <c r="A211">
        <v>720</v>
      </c>
      <c r="B211" t="s">
        <v>17</v>
      </c>
      <c r="C211" t="s">
        <v>23</v>
      </c>
      <c r="D211">
        <v>3</v>
      </c>
      <c r="E211" s="1">
        <f>IF(COUNTIF(B$2:B$420, B211) &gt; 1, 1, 0)</f>
        <v>1</v>
      </c>
      <c r="F211">
        <v>1.8651690000000001</v>
      </c>
      <c r="G211">
        <v>1.54E-2</v>
      </c>
      <c r="H211">
        <f t="shared" si="3"/>
        <v>1.54E-2</v>
      </c>
      <c r="K211">
        <v>5.0999999999999997E-2</v>
      </c>
      <c r="L211">
        <v>0.13</v>
      </c>
      <c r="M211">
        <v>0.17</v>
      </c>
      <c r="N211">
        <v>4.71</v>
      </c>
      <c r="O211">
        <f>IF(M211&lt;&gt;"", M211, IF(AND(L211&lt;&gt;"", N211&lt;&gt;""), SQRT(bigG_mks*(L211*Msun_to_kg)/10^(N211-2))/Rsun_to_m))</f>
        <v>0.17</v>
      </c>
      <c r="P211">
        <f>IF(L211&lt;&gt;"", L211, 10^(N211-2)*(O211*Rsun_to_m)^2/bigG_mks/Msun_to_kg)</f>
        <v>0.13</v>
      </c>
      <c r="S211">
        <v>0.56999999999999995</v>
      </c>
      <c r="T211">
        <v>5.0000000000000001E-3</v>
      </c>
      <c r="U211">
        <f>IF(S211&lt;&gt;"", IF(S211&lt;Weiss_Rp_limit_1, 4*PI()/3*(S211*REarth)^3*(Weiss_dens_fac_1+Weiss_dens_fac_2*S211)/MEarth*1000, IF(S211&lt;Weiss_Rp_limit_2, Weiss_Mp_fac*(S211)^Weiss_Mp_exp, MJup_to_Mearth)))</f>
        <v>0.14784865466224187</v>
      </c>
      <c r="V211">
        <f>IF(Q211&lt;&gt;"", Q211, IF(R211&lt;&gt;"", R211, IF(I211&lt;&gt;"", I211*MJup_to_Mearth, IF(J211&lt;&gt;"", J211*MJup_to_Mearth, U211))))</f>
        <v>0.14784865466224187</v>
      </c>
      <c r="W211">
        <f>SQRT(P211/bigG)*Qs/((V211*Mearth_to_Msun)*(O211*Rsun_to_AU)^5)*(H211)^(13/2)/1000000000</f>
        <v>482662.1386432554</v>
      </c>
    </row>
    <row r="212" spans="1:23">
      <c r="A212">
        <v>1628</v>
      </c>
      <c r="B212" t="s">
        <v>228</v>
      </c>
      <c r="C212" t="s">
        <v>14</v>
      </c>
      <c r="D212">
        <v>3</v>
      </c>
      <c r="E212" s="1">
        <f>IF(COUNTIF(B$2:B$420, B212) &gt; 1, 1, 0)</f>
        <v>1</v>
      </c>
      <c r="F212">
        <v>6.8029999999999999</v>
      </c>
      <c r="G212">
        <v>7.1900000000000006E-2</v>
      </c>
      <c r="H212">
        <f t="shared" si="3"/>
        <v>7.1900000000000006E-2</v>
      </c>
      <c r="K212">
        <v>6.8000000000000005E-2</v>
      </c>
      <c r="L212">
        <v>1.07</v>
      </c>
      <c r="M212">
        <v>1.0900000000000001</v>
      </c>
      <c r="N212">
        <v>4.4000000000000004</v>
      </c>
      <c r="O212">
        <f>IF(M212&lt;&gt;"", M212, IF(AND(L212&lt;&gt;"", N212&lt;&gt;""), SQRT(bigG_mks*(L212*Msun_to_kg)/10^(N212-2))/Rsun_to_m))</f>
        <v>1.0900000000000001</v>
      </c>
      <c r="P212">
        <f>IF(L212&lt;&gt;"", L212, 10^(N212-2)*(O212*Rsun_to_m)^2/bigG_mks/Msun_to_kg)</f>
        <v>1.07</v>
      </c>
      <c r="S212">
        <v>0.76400000000000001</v>
      </c>
      <c r="T212">
        <v>7.0000000000000001E-3</v>
      </c>
      <c r="U212">
        <f>IF(S212&lt;&gt;"", IF(S212&lt;Weiss_Rp_limit_1, 4*PI()/3*(S212*REarth)^3*(Weiss_dens_fac_1+Weiss_dens_fac_2*S212)/MEarth*1000, IF(S212&lt;Weiss_Rp_limit_2, Weiss_Mp_fac*(S212)^Weiss_Mp_exp, MJup_to_Mearth)))</f>
        <v>0.40969212224726359</v>
      </c>
      <c r="V212">
        <f>IF(Q212&lt;&gt;"", Q212, IF(R212&lt;&gt;"", R212, IF(I212&lt;&gt;"", I212*MJup_to_Mearth, IF(J212&lt;&gt;"", J212*MJup_to_Mearth, U212))))</f>
        <v>0.40969212224726359</v>
      </c>
      <c r="W212">
        <f>SQRT(P212/bigG)*Qs/((V212*Mearth_to_Msun)*(O212*Rsun_to_AU)^5)*(H212)^(13/2)/1000000000</f>
        <v>1032020.7482683195</v>
      </c>
    </row>
    <row r="213" spans="1:23">
      <c r="A213">
        <v>1629</v>
      </c>
      <c r="B213" t="s">
        <v>228</v>
      </c>
      <c r="C213" t="s">
        <v>16</v>
      </c>
      <c r="D213">
        <v>3</v>
      </c>
      <c r="E213" s="1">
        <f>IF(COUNTIF(B$2:B$420, B213) &gt; 1, 1, 0)</f>
        <v>1</v>
      </c>
      <c r="F213">
        <v>8.7029999999999994</v>
      </c>
      <c r="G213">
        <v>8.4699999999999998E-2</v>
      </c>
      <c r="H213">
        <f t="shared" si="3"/>
        <v>8.4699999999999998E-2</v>
      </c>
      <c r="K213">
        <v>0.06</v>
      </c>
      <c r="L213">
        <v>1.07</v>
      </c>
      <c r="M213">
        <v>1.0900000000000001</v>
      </c>
      <c r="N213">
        <v>4.4000000000000004</v>
      </c>
      <c r="O213">
        <f>IF(M213&lt;&gt;"", M213, IF(AND(L213&lt;&gt;"", N213&lt;&gt;""), SQRT(bigG_mks*(L213*Msun_to_kg)/10^(N213-2))/Rsun_to_m))</f>
        <v>1.0900000000000001</v>
      </c>
      <c r="P213">
        <f>IF(L213&lt;&gt;"", L213, 10^(N213-2)*(O213*Rsun_to_m)^2/bigG_mks/Msun_to_kg)</f>
        <v>1.07</v>
      </c>
      <c r="S213">
        <v>0.66800000000000004</v>
      </c>
      <c r="T213">
        <v>6.0000000000000001E-3</v>
      </c>
      <c r="U213">
        <f>IF(S213&lt;&gt;"", IF(S213&lt;Weiss_Rp_limit_1, 4*PI()/3*(S213*REarth)^3*(Weiss_dens_fac_1+Weiss_dens_fac_2*S213)/MEarth*1000, IF(S213&lt;Weiss_Rp_limit_2, Weiss_Mp_fac*(S213)^Weiss_Mp_exp, MJup_to_Mearth)))</f>
        <v>0.25609309093521554</v>
      </c>
      <c r="V213">
        <f>IF(Q213&lt;&gt;"", Q213, IF(R213&lt;&gt;"", R213, IF(I213&lt;&gt;"", I213*MJup_to_Mearth, IF(J213&lt;&gt;"", J213*MJup_to_Mearth, U213))))</f>
        <v>0.25609309093521554</v>
      </c>
      <c r="W213">
        <f>SQRT(P213/bigG)*Qs/((V213*Mearth_to_Msun)*(O213*Rsun_to_AU)^5)*(H213)^(13/2)/1000000000</f>
        <v>4789085.1581878113</v>
      </c>
    </row>
    <row r="214" spans="1:23">
      <c r="A214">
        <v>1643</v>
      </c>
      <c r="B214" t="s">
        <v>108</v>
      </c>
      <c r="C214" t="s">
        <v>14</v>
      </c>
      <c r="D214">
        <v>5</v>
      </c>
      <c r="E214" s="1">
        <f>IF(COUNTIF(B$2:B$420, B214) &gt; 1, 1, 0)</f>
        <v>1</v>
      </c>
      <c r="F214">
        <v>3.6001053000000001</v>
      </c>
      <c r="G214">
        <v>4.1779999999999998E-2</v>
      </c>
      <c r="H214">
        <f t="shared" si="3"/>
        <v>4.1779999999999998E-2</v>
      </c>
      <c r="K214">
        <v>3.5999999999999997E-2</v>
      </c>
      <c r="L214">
        <v>0.76</v>
      </c>
      <c r="M214">
        <v>0.75</v>
      </c>
      <c r="N214">
        <v>4.5599999999999996</v>
      </c>
      <c r="O214">
        <f>IF(M214&lt;&gt;"", M214, IF(AND(L214&lt;&gt;"", N214&lt;&gt;""), SQRT(bigG_mks*(L214*Msun_to_kg)/10^(N214-2))/Rsun_to_m))</f>
        <v>0.75</v>
      </c>
      <c r="P214">
        <f>IF(L214&lt;&gt;"", L214, 10^(N214-2)*(O214*Rsun_to_m)^2/bigG_mks/Msun_to_kg)</f>
        <v>0.76</v>
      </c>
      <c r="S214">
        <v>0.40300000000000002</v>
      </c>
      <c r="T214">
        <v>4.0000000000000001E-3</v>
      </c>
      <c r="U214">
        <f>IF(S214&lt;&gt;"", IF(S214&lt;Weiss_Rp_limit_1, 4*PI()/3*(S214*REarth)^3*(Weiss_dens_fac_1+Weiss_dens_fac_2*S214)/MEarth*1000, IF(S214&lt;Weiss_Rp_limit_2, Weiss_Mp_fac*(S214)^Weiss_Mp_exp, MJup_to_Mearth)))</f>
        <v>4.5471373440035733E-2</v>
      </c>
      <c r="V214">
        <f>IF(Q214&lt;&gt;"", Q214, IF(R214&lt;&gt;"", R214, IF(I214&lt;&gt;"", I214*MJup_to_Mearth, IF(J214&lt;&gt;"", J214*MJup_to_Mearth, U214))))</f>
        <v>4.5471373440035733E-2</v>
      </c>
      <c r="W214">
        <f>SQRT(P214/bigG)*Qs/((V214*Mearth_to_Msun)*(O214*Rsun_to_AU)^5)*(H214)^(13/2)/1000000000</f>
        <v>1491097.6785308393</v>
      </c>
    </row>
    <row r="215" spans="1:23">
      <c r="A215">
        <v>1644</v>
      </c>
      <c r="B215" t="s">
        <v>108</v>
      </c>
      <c r="C215" t="s">
        <v>16</v>
      </c>
      <c r="D215">
        <v>5</v>
      </c>
      <c r="E215" s="1">
        <f>IF(COUNTIF(B$2:B$420, B215) &gt; 1, 1, 0)</f>
        <v>1</v>
      </c>
      <c r="F215">
        <v>4.5458841000000003</v>
      </c>
      <c r="G215">
        <v>4.8809999999999999E-2</v>
      </c>
      <c r="H215">
        <f t="shared" si="3"/>
        <v>4.8809999999999999E-2</v>
      </c>
      <c r="K215">
        <v>4.3999999999999997E-2</v>
      </c>
      <c r="L215">
        <v>0.76</v>
      </c>
      <c r="M215">
        <v>0.75</v>
      </c>
      <c r="N215">
        <v>4.5599999999999996</v>
      </c>
      <c r="O215">
        <f>IF(M215&lt;&gt;"", M215, IF(AND(L215&lt;&gt;"", N215&lt;&gt;""), SQRT(bigG_mks*(L215*Msun_to_kg)/10^(N215-2))/Rsun_to_m))</f>
        <v>0.75</v>
      </c>
      <c r="P215">
        <f>IF(L215&lt;&gt;"", L215, 10^(N215-2)*(O215*Rsun_to_m)^2/bigG_mks/Msun_to_kg)</f>
        <v>0.76</v>
      </c>
      <c r="S215">
        <v>0.497</v>
      </c>
      <c r="T215">
        <v>5.0000000000000001E-3</v>
      </c>
      <c r="U215">
        <f>IF(S215&lt;&gt;"", IF(S215&lt;Weiss_Rp_limit_1, 4*PI()/3*(S215*REarth)^3*(Weiss_dens_fac_1+Weiss_dens_fac_2*S215)/MEarth*1000, IF(S215&lt;Weiss_Rp_limit_2, Weiss_Mp_fac*(S215)^Weiss_Mp_exp, MJup_to_Mearth)))</f>
        <v>9.2448175488023657E-2</v>
      </c>
      <c r="V215">
        <f>IF(Q215&lt;&gt;"", Q215, IF(R215&lt;&gt;"", R215, IF(I215&lt;&gt;"", I215*MJup_to_Mearth, IF(J215&lt;&gt;"", J215*MJup_to_Mearth, U215))))</f>
        <v>9.2448175488023657E-2</v>
      </c>
      <c r="W215">
        <f>SQRT(P215/bigG)*Qs/((V215*Mearth_to_Msun)*(O215*Rsun_to_AU)^5)*(H215)^(13/2)/1000000000</f>
        <v>2015386.0104509611</v>
      </c>
    </row>
    <row r="216" spans="1:23">
      <c r="A216">
        <v>1645</v>
      </c>
      <c r="B216" t="s">
        <v>108</v>
      </c>
      <c r="C216" t="s">
        <v>23</v>
      </c>
      <c r="D216">
        <v>5</v>
      </c>
      <c r="E216" s="1">
        <f>IF(COUNTIF(B$2:B$420, B216) &gt; 1, 1, 0)</f>
        <v>1</v>
      </c>
      <c r="F216">
        <v>6.1893919999999998</v>
      </c>
      <c r="G216">
        <v>0.06</v>
      </c>
      <c r="H216">
        <f t="shared" si="3"/>
        <v>0.06</v>
      </c>
      <c r="K216">
        <v>4.7E-2</v>
      </c>
      <c r="L216">
        <v>0.76</v>
      </c>
      <c r="M216">
        <v>0.75</v>
      </c>
      <c r="N216">
        <v>4.5599999999999996</v>
      </c>
      <c r="O216">
        <f>IF(M216&lt;&gt;"", M216, IF(AND(L216&lt;&gt;"", N216&lt;&gt;""), SQRT(bigG_mks*(L216*Msun_to_kg)/10^(N216-2))/Rsun_to_m))</f>
        <v>0.75</v>
      </c>
      <c r="P216">
        <f>IF(L216&lt;&gt;"", L216, 10^(N216-2)*(O216*Rsun_to_m)^2/bigG_mks/Msun_to_kg)</f>
        <v>0.76</v>
      </c>
      <c r="S216">
        <v>0.53</v>
      </c>
      <c r="T216">
        <v>5.0000000000000001E-3</v>
      </c>
      <c r="U216">
        <f>IF(S216&lt;&gt;"", IF(S216&lt;Weiss_Rp_limit_1, 4*PI()/3*(S216*REarth)^3*(Weiss_dens_fac_1+Weiss_dens_fac_2*S216)/MEarth*1000, IF(S216&lt;Weiss_Rp_limit_2, Weiss_Mp_fac*(S216)^Weiss_Mp_exp, MJup_to_Mearth)))</f>
        <v>0.11516123496672225</v>
      </c>
      <c r="V216">
        <f>IF(Q216&lt;&gt;"", Q216, IF(R216&lt;&gt;"", R216, IF(I216&lt;&gt;"", I216*MJup_to_Mearth, IF(J216&lt;&gt;"", J216*MJup_to_Mearth, U216))))</f>
        <v>0.11516123496672225</v>
      </c>
      <c r="W216">
        <f>SQRT(P216/bigG)*Qs/((V216*Mearth_to_Msun)*(O216*Rsun_to_AU)^5)*(H216)^(13/2)/1000000000</f>
        <v>6189080.7407723889</v>
      </c>
    </row>
    <row r="217" spans="1:23">
      <c r="A217">
        <v>1646</v>
      </c>
      <c r="B217" t="s">
        <v>108</v>
      </c>
      <c r="C217" t="s">
        <v>20</v>
      </c>
      <c r="D217">
        <v>5</v>
      </c>
      <c r="E217" s="1">
        <f>IF(COUNTIF(B$2:B$420, B217) &gt; 1, 1, 0)</f>
        <v>1</v>
      </c>
      <c r="F217">
        <v>7.743493</v>
      </c>
      <c r="G217">
        <v>6.9599999999999995E-2</v>
      </c>
      <c r="H217">
        <f t="shared" si="3"/>
        <v>6.9599999999999995E-2</v>
      </c>
      <c r="K217">
        <v>4.9000000000000002E-2</v>
      </c>
      <c r="L217">
        <v>0.76</v>
      </c>
      <c r="M217">
        <v>0.75</v>
      </c>
      <c r="N217">
        <v>4.5599999999999996</v>
      </c>
      <c r="O217">
        <f>IF(M217&lt;&gt;"", M217, IF(AND(L217&lt;&gt;"", N217&lt;&gt;""), SQRT(bigG_mks*(L217*Msun_to_kg)/10^(N217-2))/Rsun_to_m))</f>
        <v>0.75</v>
      </c>
      <c r="P217">
        <f>IF(L217&lt;&gt;"", L217, 10^(N217-2)*(O217*Rsun_to_m)^2/bigG_mks/Msun_to_kg)</f>
        <v>0.76</v>
      </c>
      <c r="S217">
        <v>0.54600000000000004</v>
      </c>
      <c r="T217">
        <v>5.0000000000000001E-3</v>
      </c>
      <c r="U217">
        <f>IF(S217&lt;&gt;"", IF(S217&lt;Weiss_Rp_limit_1, 4*PI()/3*(S217*REarth)^3*(Weiss_dens_fac_1+Weiss_dens_fac_2*S217)/MEarth*1000, IF(S217&lt;Weiss_Rp_limit_2, Weiss_Mp_fac*(S217)^Weiss_Mp_exp, MJup_to_Mearth)))</f>
        <v>0.12752471157664499</v>
      </c>
      <c r="V217">
        <f>IF(Q217&lt;&gt;"", Q217, IF(R217&lt;&gt;"", R217, IF(I217&lt;&gt;"", I217*MJup_to_Mearth, IF(J217&lt;&gt;"", J217*MJup_to_Mearth, U217))))</f>
        <v>0.12752471157664499</v>
      </c>
      <c r="W217">
        <f>SQRT(P217/bigG)*Qs/((V217*Mearth_to_Msun)*(O217*Rsun_to_AU)^5)*(H217)^(13/2)/1000000000</f>
        <v>14666113.509731725</v>
      </c>
    </row>
    <row r="218" spans="1:23">
      <c r="A218">
        <v>1647</v>
      </c>
      <c r="B218" t="s">
        <v>108</v>
      </c>
      <c r="C218" t="s">
        <v>22</v>
      </c>
      <c r="D218">
        <v>5</v>
      </c>
      <c r="E218" s="1">
        <f>IF(COUNTIF(B$2:B$420, B218) &gt; 1, 1, 0)</f>
        <v>1</v>
      </c>
      <c r="F218">
        <v>9.7404860000000006</v>
      </c>
      <c r="G218">
        <v>8.1100000000000005E-2</v>
      </c>
      <c r="H218">
        <f t="shared" si="3"/>
        <v>8.1100000000000005E-2</v>
      </c>
      <c r="K218">
        <v>6.6000000000000003E-2</v>
      </c>
      <c r="L218">
        <v>0.76</v>
      </c>
      <c r="M218">
        <v>0.75</v>
      </c>
      <c r="N218">
        <v>4.5599999999999996</v>
      </c>
      <c r="O218">
        <f>IF(M218&lt;&gt;"", M218, IF(AND(L218&lt;&gt;"", N218&lt;&gt;""), SQRT(bigG_mks*(L218*Msun_to_kg)/10^(N218-2))/Rsun_to_m))</f>
        <v>0.75</v>
      </c>
      <c r="P218">
        <f>IF(L218&lt;&gt;"", L218, 10^(N218-2)*(O218*Rsun_to_m)^2/bigG_mks/Msun_to_kg)</f>
        <v>0.76</v>
      </c>
      <c r="S218">
        <v>0.74099999999999999</v>
      </c>
      <c r="T218">
        <v>7.0000000000000001E-3</v>
      </c>
      <c r="U218">
        <f>IF(S218&lt;&gt;"", IF(S218&lt;Weiss_Rp_limit_1, 4*PI()/3*(S218*REarth)^3*(Weiss_dens_fac_1+Weiss_dens_fac_2*S218)/MEarth*1000, IF(S218&lt;Weiss_Rp_limit_2, Weiss_Mp_fac*(S218)^Weiss_Mp_exp, MJup_to_Mearth)))</f>
        <v>0.36798809356550305</v>
      </c>
      <c r="V218">
        <f>IF(Q218&lt;&gt;"", Q218, IF(R218&lt;&gt;"", R218, IF(I218&lt;&gt;"", I218*MJup_to_Mearth, IF(J218&lt;&gt;"", J218*MJup_to_Mearth, U218))))</f>
        <v>0.36798809356550305</v>
      </c>
      <c r="W218">
        <f>SQRT(P218/bigG)*Qs/((V218*Mearth_to_Msun)*(O218*Rsun_to_AU)^5)*(H218)^(13/2)/1000000000</f>
        <v>13732547.810292367</v>
      </c>
    </row>
    <row r="219" spans="1:23">
      <c r="A219">
        <v>1648</v>
      </c>
      <c r="B219" t="s">
        <v>77</v>
      </c>
      <c r="C219" t="s">
        <v>14</v>
      </c>
      <c r="D219">
        <v>3</v>
      </c>
      <c r="E219" s="1">
        <f>IF(COUNTIF(B$2:B$420, B219) &gt; 1, 1, 0)</f>
        <v>1</v>
      </c>
      <c r="F219">
        <v>2.9841510000000002</v>
      </c>
      <c r="H219">
        <f t="shared" si="3"/>
        <v>2.2903993684315792E-2</v>
      </c>
      <c r="K219">
        <v>0.14000000000000001</v>
      </c>
      <c r="L219">
        <v>0.18</v>
      </c>
      <c r="M219">
        <v>0.21</v>
      </c>
      <c r="O219">
        <f>IF(M219&lt;&gt;"", M219, IF(AND(L219&lt;&gt;"", N219&lt;&gt;""), SQRT(bigG_mks*(L219*Msun_to_kg)/10^(N219-2))/Rsun_to_m))</f>
        <v>0.21</v>
      </c>
      <c r="P219">
        <f>IF(L219&lt;&gt;"", L219, 10^(N219-2)*(O219*Rsun_to_m)^2/bigG_mks/Msun_to_kg)</f>
        <v>0.18</v>
      </c>
      <c r="S219">
        <v>1.58</v>
      </c>
      <c r="T219">
        <v>1.4E-2</v>
      </c>
      <c r="U219">
        <f>IF(S219&lt;&gt;"", IF(S219&lt;Weiss_Rp_limit_1, 4*PI()/3*(S219*REarth)^3*(Weiss_dens_fac_1+Weiss_dens_fac_2*S219)/MEarth*1000, IF(S219&lt;Weiss_Rp_limit_2, Weiss_Mp_fac*(S219)^Weiss_Mp_exp, MJup_to_Mearth)))</f>
        <v>4.1162654221829831</v>
      </c>
      <c r="V219">
        <f>IF(Q219&lt;&gt;"", Q219, IF(R219&lt;&gt;"", R219, IF(I219&lt;&gt;"", I219*MJup_to_Mearth, IF(J219&lt;&gt;"", J219*MJup_to_Mearth, U219))))</f>
        <v>4.1162654221829831</v>
      </c>
      <c r="W219">
        <f>SQRT(P219/bigG)*Qs/((V219*Mearth_to_Msun)*(O219*Rsun_to_AU)^5)*(H219)^(13/2)/1000000000</f>
        <v>93606.964570553013</v>
      </c>
    </row>
    <row r="220" spans="1:23">
      <c r="A220">
        <v>1649</v>
      </c>
      <c r="B220" t="s">
        <v>77</v>
      </c>
      <c r="C220" t="s">
        <v>16</v>
      </c>
      <c r="D220">
        <v>3</v>
      </c>
      <c r="E220" s="1">
        <f>IF(COUNTIF(B$2:B$420, B220) &gt; 1, 1, 0)</f>
        <v>1</v>
      </c>
      <c r="F220">
        <v>4.8712289999999996</v>
      </c>
      <c r="H220">
        <f t="shared" si="3"/>
        <v>3.1753362131345081E-2</v>
      </c>
      <c r="K220">
        <v>0.22</v>
      </c>
      <c r="L220">
        <v>0.18</v>
      </c>
      <c r="M220">
        <v>0.21</v>
      </c>
      <c r="O220">
        <f>IF(M220&lt;&gt;"", M220, IF(AND(L220&lt;&gt;"", N220&lt;&gt;""), SQRT(bigG_mks*(L220*Msun_to_kg)/10^(N220-2))/Rsun_to_m))</f>
        <v>0.21</v>
      </c>
      <c r="P220">
        <f>IF(L220&lt;&gt;"", L220, 10^(N220-2)*(O220*Rsun_to_m)^2/bigG_mks/Msun_to_kg)</f>
        <v>0.18</v>
      </c>
      <c r="S220">
        <v>2.5099999999999998</v>
      </c>
      <c r="T220">
        <v>2.3E-2</v>
      </c>
      <c r="U220">
        <f>IF(S220&lt;&gt;"", IF(S220&lt;Weiss_Rp_limit_1, 4*PI()/3*(S220*REarth)^3*(Weiss_dens_fac_1+Weiss_dens_fac_2*S220)/MEarth*1000, IF(S220&lt;Weiss_Rp_limit_2, Weiss_Mp_fac*(S220)^Weiss_Mp_exp, MJup_to_Mearth)))</f>
        <v>6.3306578343683952</v>
      </c>
      <c r="V220">
        <f>IF(Q220&lt;&gt;"", Q220, IF(R220&lt;&gt;"", R220, IF(I220&lt;&gt;"", I220*MJup_to_Mearth, IF(J220&lt;&gt;"", J220*MJup_to_Mearth, U220))))</f>
        <v>6.3306578343683952</v>
      </c>
      <c r="W220">
        <f>SQRT(P220/bigG)*Qs/((V220*Mearth_to_Msun)*(O220*Rsun_to_AU)^5)*(H220)^(13/2)/1000000000</f>
        <v>508830.28167884215</v>
      </c>
    </row>
    <row r="221" spans="1:23">
      <c r="A221">
        <v>1650</v>
      </c>
      <c r="B221" t="s">
        <v>77</v>
      </c>
      <c r="C221" t="s">
        <v>23</v>
      </c>
      <c r="D221">
        <v>3</v>
      </c>
      <c r="E221" s="1">
        <f>IF(COUNTIF(B$2:B$420, B221) &gt; 1, 1, 0)</f>
        <v>1</v>
      </c>
      <c r="F221">
        <v>8.1527499999999993</v>
      </c>
      <c r="H221">
        <f t="shared" si="3"/>
        <v>4.4761033140819785E-2</v>
      </c>
      <c r="K221">
        <v>0.11</v>
      </c>
      <c r="L221">
        <v>0.18</v>
      </c>
      <c r="M221">
        <v>0.21</v>
      </c>
      <c r="O221">
        <f>IF(M221&lt;&gt;"", M221, IF(AND(L221&lt;&gt;"", N221&lt;&gt;""), SQRT(bigG_mks*(L221*Msun_to_kg)/10^(N221-2))/Rsun_to_m))</f>
        <v>0.21</v>
      </c>
      <c r="P221">
        <f>IF(L221&lt;&gt;"", L221, 10^(N221-2)*(O221*Rsun_to_m)^2/bigG_mks/Msun_to_kg)</f>
        <v>0.18</v>
      </c>
      <c r="S221">
        <v>1.25</v>
      </c>
      <c r="T221">
        <v>1.0999999999999999E-2</v>
      </c>
      <c r="U221">
        <f>IF(S221&lt;&gt;"", IF(S221&lt;Weiss_Rp_limit_1, 4*PI()/3*(S221*REarth)^3*(Weiss_dens_fac_1+Weiss_dens_fac_2*S221)/MEarth*1000, IF(S221&lt;Weiss_Rp_limit_2, Weiss_Mp_fac*(S221)^Weiss_Mp_exp, MJup_to_Mearth)))</f>
        <v>2.3832540749152651</v>
      </c>
      <c r="V221">
        <f>IF(Q221&lt;&gt;"", Q221, IF(R221&lt;&gt;"", R221, IF(I221&lt;&gt;"", I221*MJup_to_Mearth, IF(J221&lt;&gt;"", J221*MJup_to_Mearth, U221))))</f>
        <v>2.3832540749152651</v>
      </c>
      <c r="W221">
        <f>SQRT(P221/bigG)*Qs/((V221*Mearth_to_Msun)*(O221*Rsun_to_AU)^5)*(H221)^(13/2)/1000000000</f>
        <v>12591253.07689799</v>
      </c>
    </row>
    <row r="222" spans="1:23">
      <c r="A222">
        <v>1651</v>
      </c>
      <c r="B222" t="s">
        <v>26</v>
      </c>
      <c r="C222" t="s">
        <v>14</v>
      </c>
      <c r="D222">
        <v>3</v>
      </c>
      <c r="E222" s="1">
        <f>IF(COUNTIF(B$2:B$420, B222) &gt; 1, 1, 0)</f>
        <v>1</v>
      </c>
      <c r="F222">
        <v>1.5654090000000001</v>
      </c>
      <c r="H222">
        <f t="shared" si="3"/>
        <v>1.5928172905600859E-2</v>
      </c>
      <c r="K222">
        <v>0.13</v>
      </c>
      <c r="L222">
        <v>0.22</v>
      </c>
      <c r="M222">
        <v>0.24</v>
      </c>
      <c r="O222">
        <f>IF(M222&lt;&gt;"", M222, IF(AND(L222&lt;&gt;"", N222&lt;&gt;""), SQRT(bigG_mks*(L222*Msun_to_kg)/10^(N222-2))/Rsun_to_m))</f>
        <v>0.24</v>
      </c>
      <c r="P222">
        <f>IF(L222&lt;&gt;"", L222, 10^(N222-2)*(O222*Rsun_to_m)^2/bigG_mks/Msun_to_kg)</f>
        <v>0.22</v>
      </c>
      <c r="S222">
        <v>1.5</v>
      </c>
      <c r="T222">
        <v>1.4E-2</v>
      </c>
      <c r="U222">
        <f>IF(S222&lt;&gt;"", IF(S222&lt;Weiss_Rp_limit_1, 4*PI()/3*(S222*REarth)^3*(Weiss_dens_fac_1+Weiss_dens_fac_2*S222)/MEarth*1000, IF(S222&lt;Weiss_Rp_limit_2, Weiss_Mp_fac*(S222)^Weiss_Mp_exp, MJup_to_Mearth)))</f>
        <v>3.9220863491936346</v>
      </c>
      <c r="V222">
        <f>IF(Q222&lt;&gt;"", Q222, IF(R222&lt;&gt;"", R222, IF(I222&lt;&gt;"", I222*MJup_to_Mearth, IF(J222&lt;&gt;"", J222*MJup_to_Mearth, U222))))</f>
        <v>3.9220863491936346</v>
      </c>
      <c r="W222">
        <f>SQRT(P222/bigG)*Qs/((V222*Mearth_to_Msun)*(O222*Rsun_to_AU)^5)*(H222)^(13/2)/1000000000</f>
        <v>5254.9136698508137</v>
      </c>
    </row>
    <row r="223" spans="1:23">
      <c r="A223">
        <v>1652</v>
      </c>
      <c r="B223" t="s">
        <v>26</v>
      </c>
      <c r="C223" t="s">
        <v>16</v>
      </c>
      <c r="D223">
        <v>3</v>
      </c>
      <c r="E223" s="1">
        <f>IF(COUNTIF(B$2:B$420, B223) &gt; 1, 1, 0)</f>
        <v>1</v>
      </c>
      <c r="F223">
        <v>3.0361790000000002</v>
      </c>
      <c r="H223">
        <f t="shared" si="3"/>
        <v>2.47722616575465E-2</v>
      </c>
      <c r="K223">
        <v>0.1</v>
      </c>
      <c r="L223">
        <v>0.22</v>
      </c>
      <c r="M223">
        <v>0.24</v>
      </c>
      <c r="O223">
        <f>IF(M223&lt;&gt;"", M223, IF(AND(L223&lt;&gt;"", N223&lt;&gt;""), SQRT(bigG_mks*(L223*Msun_to_kg)/10^(N223-2))/Rsun_to_m))</f>
        <v>0.24</v>
      </c>
      <c r="P223">
        <f>IF(L223&lt;&gt;"", L223, 10^(N223-2)*(O223*Rsun_to_m)^2/bigG_mks/Msun_to_kg)</f>
        <v>0.22</v>
      </c>
      <c r="S223">
        <v>1.1100000000000001</v>
      </c>
      <c r="T223">
        <v>0.01</v>
      </c>
      <c r="U223">
        <f>IF(S223&lt;&gt;"", IF(S223&lt;Weiss_Rp_limit_1, 4*PI()/3*(S223*REarth)^3*(Weiss_dens_fac_1+Weiss_dens_fac_2*S223)/MEarth*1000, IF(S223&lt;Weiss_Rp_limit_2, Weiss_Mp_fac*(S223)^Weiss_Mp_exp, MJup_to_Mearth)))</f>
        <v>1.5500306450304713</v>
      </c>
      <c r="V223">
        <f>IF(Q223&lt;&gt;"", Q223, IF(R223&lt;&gt;"", R223, IF(I223&lt;&gt;"", I223*MJup_to_Mearth, IF(J223&lt;&gt;"", J223*MJup_to_Mearth, U223))))</f>
        <v>1.5500306450304713</v>
      </c>
      <c r="W223">
        <f>SQRT(P223/bigG)*Qs/((V223*Mearth_to_Msun)*(O223*Rsun_to_AU)^5)*(H223)^(13/2)/1000000000</f>
        <v>234660.7657417116</v>
      </c>
    </row>
    <row r="224" spans="1:23">
      <c r="A224">
        <v>1653</v>
      </c>
      <c r="B224" t="s">
        <v>26</v>
      </c>
      <c r="C224" t="s">
        <v>23</v>
      </c>
      <c r="D224">
        <v>3</v>
      </c>
      <c r="E224" s="1">
        <f>IF(COUNTIF(B$2:B$420, B224) &gt; 1, 1, 0)</f>
        <v>1</v>
      </c>
      <c r="F224">
        <v>5.1489209999999996</v>
      </c>
      <c r="H224">
        <f t="shared" si="3"/>
        <v>3.5228290004524321E-2</v>
      </c>
      <c r="K224">
        <v>0.12</v>
      </c>
      <c r="L224">
        <v>0.22</v>
      </c>
      <c r="M224">
        <v>0.24</v>
      </c>
      <c r="O224">
        <f>IF(M224&lt;&gt;"", M224, IF(AND(L224&lt;&gt;"", N224&lt;&gt;""), SQRT(bigG_mks*(L224*Msun_to_kg)/10^(N224-2))/Rsun_to_m))</f>
        <v>0.24</v>
      </c>
      <c r="P224">
        <f>IF(L224&lt;&gt;"", L224, 10^(N224-2)*(O224*Rsun_to_m)^2/bigG_mks/Msun_to_kg)</f>
        <v>0.22</v>
      </c>
      <c r="S224">
        <v>1.35</v>
      </c>
      <c r="T224">
        <v>1.2E-2</v>
      </c>
      <c r="U224">
        <f>IF(S224&lt;&gt;"", IF(S224&lt;Weiss_Rp_limit_1, 4*PI()/3*(S224*REarth)^3*(Weiss_dens_fac_1+Weiss_dens_fac_2*S224)/MEarth*1000, IF(S224&lt;Weiss_Rp_limit_2, Weiss_Mp_fac*(S224)^Weiss_Mp_exp, MJup_to_Mearth)))</f>
        <v>3.1548572463381377</v>
      </c>
      <c r="V224">
        <f>IF(Q224&lt;&gt;"", Q224, IF(R224&lt;&gt;"", R224, IF(I224&lt;&gt;"", I224*MJup_to_Mearth, IF(J224&lt;&gt;"", J224*MJup_to_Mearth, U224))))</f>
        <v>3.1548572463381377</v>
      </c>
      <c r="W224">
        <f>SQRT(P224/bigG)*Qs/((V224*Mearth_to_Msun)*(O224*Rsun_to_AU)^5)*(H224)^(13/2)/1000000000</f>
        <v>1137154.391847118</v>
      </c>
    </row>
    <row r="225" spans="1:23">
      <c r="A225">
        <v>729</v>
      </c>
      <c r="B225" t="s">
        <v>160</v>
      </c>
      <c r="C225" t="s">
        <v>14</v>
      </c>
      <c r="D225">
        <v>4</v>
      </c>
      <c r="E225" s="1">
        <f>IF(COUNTIF(B$2:B$420, B225) &gt; 1, 1, 0)</f>
        <v>1</v>
      </c>
      <c r="F225">
        <v>4.7779803000000003</v>
      </c>
      <c r="H225">
        <f t="shared" si="3"/>
        <v>5.320228812435613E-2</v>
      </c>
      <c r="I225">
        <v>5.94</v>
      </c>
      <c r="K225">
        <v>0.191</v>
      </c>
      <c r="L225">
        <v>0.88</v>
      </c>
      <c r="M225">
        <v>0.89</v>
      </c>
      <c r="N225">
        <v>4.49</v>
      </c>
      <c r="O225">
        <f>IF(M225&lt;&gt;"", M225, IF(AND(L225&lt;&gt;"", N225&lt;&gt;""), SQRT(bigG_mks*(L225*Msun_to_kg)/10^(N225-2))/Rsun_to_m))</f>
        <v>0.89</v>
      </c>
      <c r="P225">
        <f>IF(L225&lt;&gt;"", L225, 10^(N225-2)*(O225*Rsun_to_m)^2/bigG_mks/Msun_to_kg)</f>
        <v>0.88</v>
      </c>
      <c r="Q225">
        <v>1887.83</v>
      </c>
      <c r="S225">
        <v>2.14</v>
      </c>
      <c r="T225">
        <v>0.02</v>
      </c>
      <c r="U225">
        <f>IF(S225&lt;&gt;"", IF(S225&lt;Weiss_Rp_limit_1, 4*PI()/3*(S225*REarth)^3*(Weiss_dens_fac_1+Weiss_dens_fac_2*S225)/MEarth*1000, IF(S225&lt;Weiss_Rp_limit_2, Weiss_Mp_fac*(S225)^Weiss_Mp_exp, MJup_to_Mearth)))</f>
        <v>5.4580447139148269</v>
      </c>
      <c r="V225">
        <f>IF(Q225&lt;&gt;"", Q225, IF(R225&lt;&gt;"", R225, IF(I225&lt;&gt;"", I225*MJup_to_Mearth, IF(J225&lt;&gt;"", J225*MJup_to_Mearth, U225))))</f>
        <v>1887.83</v>
      </c>
      <c r="W225">
        <f>SQRT(P225/bigG)*Qs/((V225*Mearth_to_Msun)*(O225*Rsun_to_AU)^5)*(H225)^(13/2)/1000000000</f>
        <v>79.017683786879076</v>
      </c>
    </row>
    <row r="226" spans="1:23">
      <c r="A226">
        <v>730</v>
      </c>
      <c r="B226" t="s">
        <v>160</v>
      </c>
      <c r="C226" t="s">
        <v>16</v>
      </c>
      <c r="D226">
        <v>4</v>
      </c>
      <c r="E226" s="1">
        <f>IF(COUNTIF(B$2:B$420, B226) &gt; 1, 1, 0)</f>
        <v>1</v>
      </c>
      <c r="F226">
        <v>9.6739283</v>
      </c>
      <c r="H226">
        <f t="shared" si="3"/>
        <v>8.5146993359975748E-2</v>
      </c>
      <c r="I226">
        <v>11.61</v>
      </c>
      <c r="K226">
        <v>0.28000000000000003</v>
      </c>
      <c r="L226">
        <v>0.88</v>
      </c>
      <c r="M226">
        <v>0.89</v>
      </c>
      <c r="N226">
        <v>4.49</v>
      </c>
      <c r="O226">
        <f>IF(M226&lt;&gt;"", M226, IF(AND(L226&lt;&gt;"", N226&lt;&gt;""), SQRT(bigG_mks*(L226*Msun_to_kg)/10^(N226-2))/Rsun_to_m))</f>
        <v>0.89</v>
      </c>
      <c r="P226">
        <f>IF(L226&lt;&gt;"", L226, 10^(N226-2)*(O226*Rsun_to_m)^2/bigG_mks/Msun_to_kg)</f>
        <v>0.88</v>
      </c>
      <c r="Q226">
        <v>3689.85</v>
      </c>
      <c r="S226">
        <v>3.14</v>
      </c>
      <c r="T226">
        <v>2.9000000000000001E-2</v>
      </c>
      <c r="U226">
        <f>IF(S226&lt;&gt;"", IF(S226&lt;Weiss_Rp_limit_1, 4*PI()/3*(S226*REarth)^3*(Weiss_dens_fac_1+Weiss_dens_fac_2*S226)/MEarth*1000, IF(S226&lt;Weiss_Rp_limit_2, Weiss_Mp_fac*(S226)^Weiss_Mp_exp, MJup_to_Mearth)))</f>
        <v>7.796449186451075</v>
      </c>
      <c r="V226">
        <f>IF(Q226&lt;&gt;"", Q226, IF(R226&lt;&gt;"", R226, IF(I226&lt;&gt;"", I226*MJup_to_Mearth, IF(J226&lt;&gt;"", J226*MJup_to_Mearth, U226))))</f>
        <v>3689.85</v>
      </c>
      <c r="W226">
        <f>SQRT(P226/bigG)*Qs/((V226*Mearth_to_Msun)*(O226*Rsun_to_AU)^5)*(H226)^(13/2)/1000000000</f>
        <v>859.47254440701852</v>
      </c>
    </row>
    <row r="227" spans="1:23">
      <c r="A227">
        <v>735</v>
      </c>
      <c r="B227" t="s">
        <v>63</v>
      </c>
      <c r="C227" t="s">
        <v>23</v>
      </c>
      <c r="D227">
        <v>4</v>
      </c>
      <c r="E227" s="1">
        <f>IF(COUNTIF(B$2:B$420, B227) &gt; 1, 1, 0)</f>
        <v>1</v>
      </c>
      <c r="F227">
        <v>2.576549</v>
      </c>
      <c r="G227">
        <v>3.1E-2</v>
      </c>
      <c r="H227">
        <f t="shared" si="3"/>
        <v>3.1E-2</v>
      </c>
      <c r="K227">
        <v>0.14299999999999999</v>
      </c>
      <c r="L227">
        <v>0.55000000000000004</v>
      </c>
      <c r="M227">
        <v>0.56000000000000005</v>
      </c>
      <c r="N227">
        <v>4.7300000000000004</v>
      </c>
      <c r="O227">
        <f>IF(M227&lt;&gt;"", M227, IF(AND(L227&lt;&gt;"", N227&lt;&gt;""), SQRT(bigG_mks*(L227*Msun_to_kg)/10^(N227-2))/Rsun_to_m))</f>
        <v>0.56000000000000005</v>
      </c>
      <c r="P227">
        <f>IF(L227&lt;&gt;"", L227, 10^(N227-2)*(O227*Rsun_to_m)^2/bigG_mks/Msun_to_kg)</f>
        <v>0.55000000000000004</v>
      </c>
      <c r="S227">
        <v>1.6</v>
      </c>
      <c r="T227">
        <v>1.4999999999999999E-2</v>
      </c>
      <c r="U227">
        <f>IF(S227&lt;&gt;"", IF(S227&lt;Weiss_Rp_limit_1, 4*PI()/3*(S227*REarth)^3*(Weiss_dens_fac_1+Weiss_dens_fac_2*S227)/MEarth*1000, IF(S227&lt;Weiss_Rp_limit_2, Weiss_Mp_fac*(S227)^Weiss_Mp_exp, MJup_to_Mearth)))</f>
        <v>4.1647013518585068</v>
      </c>
      <c r="V227">
        <f>IF(Q227&lt;&gt;"", Q227, IF(R227&lt;&gt;"", R227, IF(I227&lt;&gt;"", I227*MJup_to_Mearth, IF(J227&lt;&gt;"", J227*MJup_to_Mearth, U227))))</f>
        <v>4.1647013518585068</v>
      </c>
      <c r="W227">
        <f>SQRT(P227/bigG)*Qs/((V227*Mearth_to_Msun)*(O227*Rsun_to_AU)^5)*(H227)^(13/2)/1000000000</f>
        <v>8577.4305633293825</v>
      </c>
    </row>
    <row r="228" spans="1:23">
      <c r="A228">
        <v>733</v>
      </c>
      <c r="B228" t="s">
        <v>63</v>
      </c>
      <c r="C228" t="s">
        <v>14</v>
      </c>
      <c r="D228">
        <v>4</v>
      </c>
      <c r="E228" s="1">
        <f>IF(COUNTIF(B$2:B$420, B228) &gt; 1, 1, 0)</f>
        <v>1</v>
      </c>
      <c r="F228">
        <v>7.2037944999999999</v>
      </c>
      <c r="H228">
        <f t="shared" si="3"/>
        <v>5.9809240895010989E-2</v>
      </c>
      <c r="I228">
        <v>0.98</v>
      </c>
      <c r="K228">
        <v>0.24299999999999999</v>
      </c>
      <c r="L228">
        <v>0.55000000000000004</v>
      </c>
      <c r="M228">
        <v>0.56000000000000005</v>
      </c>
      <c r="N228">
        <v>4.7300000000000004</v>
      </c>
      <c r="O228">
        <f>IF(M228&lt;&gt;"", M228, IF(AND(L228&lt;&gt;"", N228&lt;&gt;""), SQRT(bigG_mks*(L228*Msun_to_kg)/10^(N228-2))/Rsun_to_m))</f>
        <v>0.56000000000000005</v>
      </c>
      <c r="P228">
        <f>IF(L228&lt;&gt;"", L228, 10^(N228-2)*(O228*Rsun_to_m)^2/bigG_mks/Msun_to_kg)</f>
        <v>0.55000000000000004</v>
      </c>
      <c r="Q228">
        <v>311.45999999999998</v>
      </c>
      <c r="S228">
        <v>2.72</v>
      </c>
      <c r="T228">
        <v>2.5000000000000001E-2</v>
      </c>
      <c r="U228">
        <f>IF(S228&lt;&gt;"", IF(S228&lt;Weiss_Rp_limit_1, 4*PI()/3*(S228*REarth)^3*(Weiss_dens_fac_1+Weiss_dens_fac_2*S228)/MEarth*1000, IF(S228&lt;Weiss_Rp_limit_2, Weiss_Mp_fac*(S228)^Weiss_Mp_exp, MJup_to_Mearth)))</f>
        <v>6.8218373538863633</v>
      </c>
      <c r="V228">
        <f>IF(Q228&lt;&gt;"", Q228, IF(R228&lt;&gt;"", R228, IF(I228&lt;&gt;"", I228*MJup_to_Mearth, IF(J228&lt;&gt;"", J228*MJup_to_Mearth, U228))))</f>
        <v>311.45999999999998</v>
      </c>
      <c r="W228">
        <f>SQRT(P228/bigG)*Qs/((V228*Mearth_to_Msun)*(O228*Rsun_to_AU)^5)*(H228)^(13/2)/1000000000</f>
        <v>8216.401872459428</v>
      </c>
    </row>
    <row r="229" spans="1:23">
      <c r="A229">
        <v>737</v>
      </c>
      <c r="B229" t="s">
        <v>252</v>
      </c>
      <c r="C229" t="s">
        <v>14</v>
      </c>
      <c r="D229">
        <v>2</v>
      </c>
      <c r="E229" s="1">
        <f>IF(COUNTIF(B$2:B$420, B229) &gt; 1, 1, 0)</f>
        <v>1</v>
      </c>
      <c r="F229">
        <v>7.8125400000000003</v>
      </c>
      <c r="G229">
        <v>7.6999999999999999E-2</v>
      </c>
      <c r="H229">
        <f t="shared" si="3"/>
        <v>7.6999999999999999E-2</v>
      </c>
      <c r="K229">
        <v>0.153</v>
      </c>
      <c r="L229">
        <v>1.23</v>
      </c>
      <c r="M229">
        <v>1.88</v>
      </c>
      <c r="N229">
        <v>3.98</v>
      </c>
      <c r="O229">
        <f>IF(M229&lt;&gt;"", M229, IF(AND(L229&lt;&gt;"", N229&lt;&gt;""), SQRT(bigG_mks*(L229*Msun_to_kg)/10^(N229-2))/Rsun_to_m))</f>
        <v>1.88</v>
      </c>
      <c r="P229">
        <f>IF(L229&lt;&gt;"", L229, 10^(N229-2)*(O229*Rsun_to_m)^2/bigG_mks/Msun_to_kg)</f>
        <v>1.23</v>
      </c>
      <c r="S229">
        <v>1.71</v>
      </c>
      <c r="T229">
        <v>1.6E-2</v>
      </c>
      <c r="U229">
        <f>IF(S229&lt;&gt;"", IF(S229&lt;Weiss_Rp_limit_1, 4*PI()/3*(S229*REarth)^3*(Weiss_dens_fac_1+Weiss_dens_fac_2*S229)/MEarth*1000, IF(S229&lt;Weiss_Rp_limit_2, Weiss_Mp_fac*(S229)^Weiss_Mp_exp, MJup_to_Mearth)))</f>
        <v>4.4303563818533904</v>
      </c>
      <c r="V229">
        <f>IF(Q229&lt;&gt;"", Q229, IF(R229&lt;&gt;"", R229, IF(I229&lt;&gt;"", I229*MJup_to_Mearth, IF(J229&lt;&gt;"", J229*MJup_to_Mearth, U229))))</f>
        <v>4.4303563818533904</v>
      </c>
      <c r="W229">
        <f>SQRT(P229/bigG)*Qs/((V229*Mearth_to_Msun)*(O229*Rsun_to_AU)^5)*(H229)^(13/2)/1000000000</f>
        <v>10465.577921726024</v>
      </c>
    </row>
    <row r="230" spans="1:23">
      <c r="A230">
        <v>738</v>
      </c>
      <c r="B230" t="s">
        <v>252</v>
      </c>
      <c r="C230" t="s">
        <v>16</v>
      </c>
      <c r="D230">
        <v>2</v>
      </c>
      <c r="E230" s="1">
        <f>IF(COUNTIF(B$2:B$420, B230) &gt; 1, 1, 0)</f>
        <v>1</v>
      </c>
      <c r="F230">
        <v>9.3764699999999994</v>
      </c>
      <c r="G230">
        <v>8.6999999999999994E-2</v>
      </c>
      <c r="H230">
        <f t="shared" si="3"/>
        <v>8.6999999999999994E-2</v>
      </c>
      <c r="K230">
        <v>0.19400000000000001</v>
      </c>
      <c r="L230">
        <v>1.23</v>
      </c>
      <c r="M230">
        <v>1.88</v>
      </c>
      <c r="N230">
        <v>3.98</v>
      </c>
      <c r="O230">
        <f>IF(M230&lt;&gt;"", M230, IF(AND(L230&lt;&gt;"", N230&lt;&gt;""), SQRT(bigG_mks*(L230*Msun_to_kg)/10^(N230-2))/Rsun_to_m))</f>
        <v>1.88</v>
      </c>
      <c r="P230">
        <f>IF(L230&lt;&gt;"", L230, 10^(N230-2)*(O230*Rsun_to_m)^2/bigG_mks/Msun_to_kg)</f>
        <v>1.23</v>
      </c>
      <c r="S230">
        <v>2.17</v>
      </c>
      <c r="T230">
        <v>0.02</v>
      </c>
      <c r="U230">
        <f>IF(S230&lt;&gt;"", IF(S230&lt;Weiss_Rp_limit_1, 4*PI()/3*(S230*REarth)^3*(Weiss_dens_fac_1+Weiss_dens_fac_2*S230)/MEarth*1000, IF(S230&lt;Weiss_Rp_limit_2, Weiss_Mp_fac*(S230)^Weiss_Mp_exp, MJup_to_Mearth)))</f>
        <v>5.5291685932898336</v>
      </c>
      <c r="V230">
        <f>IF(Q230&lt;&gt;"", Q230, IF(R230&lt;&gt;"", R230, IF(I230&lt;&gt;"", I230*MJup_to_Mearth, IF(J230&lt;&gt;"", J230*MJup_to_Mearth, U230))))</f>
        <v>5.5291685932898336</v>
      </c>
      <c r="W230">
        <f>SQRT(P230/bigG)*Qs/((V230*Mearth_to_Msun)*(O230*Rsun_to_AU)^5)*(H230)^(13/2)/1000000000</f>
        <v>18545.027180267356</v>
      </c>
    </row>
    <row r="231" spans="1:23">
      <c r="A231">
        <v>753</v>
      </c>
      <c r="B231" t="s">
        <v>48</v>
      </c>
      <c r="C231" t="s">
        <v>23</v>
      </c>
      <c r="D231">
        <v>5</v>
      </c>
      <c r="E231" s="1">
        <f>IF(COUNTIF(B$2:B$420, B231) &gt; 1, 1, 0)</f>
        <v>1</v>
      </c>
      <c r="F231">
        <v>2.2110989999999999</v>
      </c>
      <c r="G231">
        <v>2.9000000000000001E-2</v>
      </c>
      <c r="H231">
        <f t="shared" si="3"/>
        <v>2.9000000000000001E-2</v>
      </c>
      <c r="K231">
        <v>0.14199999999999999</v>
      </c>
      <c r="L231">
        <v>0.62</v>
      </c>
      <c r="M231">
        <v>0.62</v>
      </c>
      <c r="N231">
        <v>4.68</v>
      </c>
      <c r="O231">
        <f>IF(M231&lt;&gt;"", M231, IF(AND(L231&lt;&gt;"", N231&lt;&gt;""), SQRT(bigG_mks*(L231*Msun_to_kg)/10^(N231-2))/Rsun_to_m))</f>
        <v>0.62</v>
      </c>
      <c r="P231">
        <f>IF(L231&lt;&gt;"", L231, 10^(N231-2)*(O231*Rsun_to_m)^2/bigG_mks/Msun_to_kg)</f>
        <v>0.62</v>
      </c>
      <c r="S231">
        <v>1.59</v>
      </c>
      <c r="T231">
        <v>1.4999999999999999E-2</v>
      </c>
      <c r="U231">
        <f>IF(S231&lt;&gt;"", IF(S231&lt;Weiss_Rp_limit_1, 4*PI()/3*(S231*REarth)^3*(Weiss_dens_fac_1+Weiss_dens_fac_2*S231)/MEarth*1000, IF(S231&lt;Weiss_Rp_limit_2, Weiss_Mp_fac*(S231)^Weiss_Mp_exp, MJup_to_Mearth)))</f>
        <v>4.1404887180555834</v>
      </c>
      <c r="V231">
        <f>IF(Q231&lt;&gt;"", Q231, IF(R231&lt;&gt;"", R231, IF(I231&lt;&gt;"", I231*MJup_to_Mearth, IF(J231&lt;&gt;"", J231*MJup_to_Mearth, U231))))</f>
        <v>4.1404887180555834</v>
      </c>
      <c r="W231">
        <f>SQRT(P231/bigG)*Qs/((V231*Mearth_to_Msun)*(O231*Rsun_to_AU)^5)*(H231)^(13/2)/1000000000</f>
        <v>3569.6170985272088</v>
      </c>
    </row>
    <row r="232" spans="1:23">
      <c r="A232">
        <v>754</v>
      </c>
      <c r="B232" t="s">
        <v>48</v>
      </c>
      <c r="C232" t="s">
        <v>20</v>
      </c>
      <c r="D232">
        <v>5</v>
      </c>
      <c r="E232" s="1">
        <f>IF(COUNTIF(B$2:B$420, B232) &gt; 1, 1, 0)</f>
        <v>1</v>
      </c>
      <c r="F232">
        <v>4.617534</v>
      </c>
      <c r="G232">
        <v>4.8000000000000001E-2</v>
      </c>
      <c r="H232">
        <f t="shared" si="3"/>
        <v>4.8000000000000001E-2</v>
      </c>
      <c r="K232">
        <v>0.13800000000000001</v>
      </c>
      <c r="L232">
        <v>0.62</v>
      </c>
      <c r="M232">
        <v>0.62</v>
      </c>
      <c r="N232">
        <v>4.68</v>
      </c>
      <c r="O232">
        <f>IF(M232&lt;&gt;"", M232, IF(AND(L232&lt;&gt;"", N232&lt;&gt;""), SQRT(bigG_mks*(L232*Msun_to_kg)/10^(N232-2))/Rsun_to_m))</f>
        <v>0.62</v>
      </c>
      <c r="P232">
        <f>IF(L232&lt;&gt;"", L232, 10^(N232-2)*(O232*Rsun_to_m)^2/bigG_mks/Msun_to_kg)</f>
        <v>0.62</v>
      </c>
      <c r="S232">
        <v>1.55</v>
      </c>
      <c r="T232">
        <v>1.4E-2</v>
      </c>
      <c r="U232">
        <f>IF(S232&lt;&gt;"", IF(S232&lt;Weiss_Rp_limit_1, 4*PI()/3*(S232*REarth)^3*(Weiss_dens_fac_1+Weiss_dens_fac_2*S232)/MEarth*1000, IF(S232&lt;Weiss_Rp_limit_2, Weiss_Mp_fac*(S232)^Weiss_Mp_exp, MJup_to_Mearth)))</f>
        <v>4.0435308351449315</v>
      </c>
      <c r="V232">
        <f>IF(Q232&lt;&gt;"", Q232, IF(R232&lt;&gt;"", R232, IF(I232&lt;&gt;"", I232*MJup_to_Mearth, IF(J232&lt;&gt;"", J232*MJup_to_Mearth, U232))))</f>
        <v>4.0435308351449315</v>
      </c>
      <c r="W232">
        <f>SQRT(P232/bigG)*Qs/((V232*Mearth_to_Msun)*(O232*Rsun_to_AU)^5)*(H232)^(13/2)/1000000000</f>
        <v>96692.666316541872</v>
      </c>
    </row>
    <row r="233" spans="1:23">
      <c r="A233">
        <v>765</v>
      </c>
      <c r="B233" t="s">
        <v>239</v>
      </c>
      <c r="C233" t="s">
        <v>14</v>
      </c>
      <c r="D233">
        <v>3</v>
      </c>
      <c r="E233" s="1">
        <f>IF(COUNTIF(B$2:B$420, B233) &gt; 1, 1, 0)</f>
        <v>1</v>
      </c>
      <c r="F233">
        <v>7.1316185000000001</v>
      </c>
      <c r="H233">
        <f t="shared" si="3"/>
        <v>7.5076885004953631E-2</v>
      </c>
      <c r="I233">
        <v>0.25</v>
      </c>
      <c r="K233">
        <v>0.20300000000000001</v>
      </c>
      <c r="L233">
        <v>1.1100000000000001</v>
      </c>
      <c r="M233">
        <v>1.5</v>
      </c>
      <c r="N233">
        <v>4.13</v>
      </c>
      <c r="O233">
        <f>IF(M233&lt;&gt;"", M233, IF(AND(L233&lt;&gt;"", N233&lt;&gt;""), SQRT(bigG_mks*(L233*Msun_to_kg)/10^(N233-2))/Rsun_to_m))</f>
        <v>1.5</v>
      </c>
      <c r="P233">
        <f>IF(L233&lt;&gt;"", L233, 10^(N233-2)*(O233*Rsun_to_m)^2/bigG_mks/Msun_to_kg)</f>
        <v>1.1100000000000001</v>
      </c>
      <c r="Q233">
        <v>79.45</v>
      </c>
      <c r="S233">
        <v>2.2799999999999998</v>
      </c>
      <c r="T233">
        <v>2.1000000000000001E-2</v>
      </c>
      <c r="U233">
        <f>IF(S233&lt;&gt;"", IF(S233&lt;Weiss_Rp_limit_1, 4*PI()/3*(S233*REarth)^3*(Weiss_dens_fac_1+Weiss_dens_fac_2*S233)/MEarth*1000, IF(S233&lt;Weiss_Rp_limit_2, Weiss_Mp_fac*(S233)^Weiss_Mp_exp, MJup_to_Mearth)))</f>
        <v>5.7893750842139724</v>
      </c>
      <c r="V233">
        <f>IF(Q233&lt;&gt;"", Q233, IF(R233&lt;&gt;"", R233, IF(I233&lt;&gt;"", I233*MJup_to_Mearth, IF(J233&lt;&gt;"", J233*MJup_to_Mearth, U233))))</f>
        <v>79.45</v>
      </c>
      <c r="W233">
        <f>SQRT(P233/bigG)*Qs/((V233*Mearth_to_Msun)*(O233*Rsun_to_AU)^5)*(H233)^(13/2)/1000000000</f>
        <v>1454.6239744397092</v>
      </c>
    </row>
    <row r="234" spans="1:23">
      <c r="A234">
        <v>766</v>
      </c>
      <c r="B234" t="s">
        <v>239</v>
      </c>
      <c r="C234" t="s">
        <v>16</v>
      </c>
      <c r="D234">
        <v>3</v>
      </c>
      <c r="E234" s="1">
        <f>IF(COUNTIF(B$2:B$420, B234) &gt; 1, 1, 0)</f>
        <v>1</v>
      </c>
      <c r="F234">
        <v>8.9193458999999997</v>
      </c>
      <c r="H234">
        <f t="shared" si="3"/>
        <v>8.7150425982236782E-2</v>
      </c>
      <c r="I234">
        <v>0.56000000000000005</v>
      </c>
      <c r="K234">
        <v>0.22</v>
      </c>
      <c r="L234">
        <v>1.1100000000000001</v>
      </c>
      <c r="M234">
        <v>1.5</v>
      </c>
      <c r="N234">
        <v>4.13</v>
      </c>
      <c r="O234">
        <f>IF(M234&lt;&gt;"", M234, IF(AND(L234&lt;&gt;"", N234&lt;&gt;""), SQRT(bigG_mks*(L234*Msun_to_kg)/10^(N234-2))/Rsun_to_m))</f>
        <v>1.5</v>
      </c>
      <c r="P234">
        <f>IF(L234&lt;&gt;"", L234, 10^(N234-2)*(O234*Rsun_to_m)^2/bigG_mks/Msun_to_kg)</f>
        <v>1.1100000000000001</v>
      </c>
      <c r="Q234">
        <v>177.98</v>
      </c>
      <c r="S234">
        <v>2.4700000000000002</v>
      </c>
      <c r="T234">
        <v>2.3E-2</v>
      </c>
      <c r="U234">
        <f>IF(S234&lt;&gt;"", IF(S234&lt;Weiss_Rp_limit_1, 4*PI()/3*(S234*REarth)^3*(Weiss_dens_fac_1+Weiss_dens_fac_2*S234)/MEarth*1000, IF(S234&lt;Weiss_Rp_limit_2, Weiss_Mp_fac*(S234)^Weiss_Mp_exp, MJup_to_Mearth)))</f>
        <v>6.2367803128093424</v>
      </c>
      <c r="V234">
        <f>IF(Q234&lt;&gt;"", Q234, IF(R234&lt;&gt;"", R234, IF(I234&lt;&gt;"", I234*MJup_to_Mearth, IF(J234&lt;&gt;"", J234*MJup_to_Mearth, U234))))</f>
        <v>177.98</v>
      </c>
      <c r="W234">
        <f>SQRT(P234/bigG)*Qs/((V234*Mearth_to_Msun)*(O234*Rsun_to_AU)^5)*(H234)^(13/2)/1000000000</f>
        <v>1711.7277424898361</v>
      </c>
    </row>
    <row r="235" spans="1:23">
      <c r="A235">
        <v>776</v>
      </c>
      <c r="B235" t="s">
        <v>47</v>
      </c>
      <c r="C235" t="s">
        <v>14</v>
      </c>
      <c r="D235">
        <v>3</v>
      </c>
      <c r="E235" s="1">
        <f>IF(COUNTIF(B$2:B$420, B235) &gt; 1, 1, 0)</f>
        <v>1</v>
      </c>
      <c r="F235">
        <v>2.1549100000000001</v>
      </c>
      <c r="G235">
        <v>3.5000000000000003E-2</v>
      </c>
      <c r="H235">
        <f t="shared" si="3"/>
        <v>3.5000000000000003E-2</v>
      </c>
      <c r="K235">
        <v>0.127</v>
      </c>
      <c r="L235">
        <v>1.25</v>
      </c>
      <c r="M235">
        <v>1.41</v>
      </c>
      <c r="N235">
        <v>4.2300000000000004</v>
      </c>
      <c r="O235">
        <f>IF(M235&lt;&gt;"", M235, IF(AND(L235&lt;&gt;"", N235&lt;&gt;""), SQRT(bigG_mks*(L235*Msun_to_kg)/10^(N235-2))/Rsun_to_m))</f>
        <v>1.41</v>
      </c>
      <c r="P235">
        <f>IF(L235&lt;&gt;"", L235, 10^(N235-2)*(O235*Rsun_to_m)^2/bigG_mks/Msun_to_kg)</f>
        <v>1.25</v>
      </c>
      <c r="S235">
        <v>1.42</v>
      </c>
      <c r="T235">
        <v>1.2999999999999999E-2</v>
      </c>
      <c r="U235">
        <f>IF(S235&lt;&gt;"", IF(S235&lt;Weiss_Rp_limit_1, 4*PI()/3*(S235*REarth)^3*(Weiss_dens_fac_1+Weiss_dens_fac_2*S235)/MEarth*1000, IF(S235&lt;Weiss_Rp_limit_2, Weiss_Mp_fac*(S235)^Weiss_Mp_exp, MJup_to_Mearth)))</f>
        <v>3.7958475779597771</v>
      </c>
      <c r="V235">
        <f>IF(Q235&lt;&gt;"", Q235, IF(R235&lt;&gt;"", R235, IF(I235&lt;&gt;"", I235*MJup_to_Mearth, IF(J235&lt;&gt;"", J235*MJup_to_Mearth, U235))))</f>
        <v>3.7958475779597771</v>
      </c>
      <c r="W235">
        <f>SQRT(P235/bigG)*Qs/((V235*Mearth_to_Msun)*(O235*Rsun_to_AU)^5)*(H235)^(13/2)/1000000000</f>
        <v>308.56156012566203</v>
      </c>
    </row>
    <row r="236" spans="1:23">
      <c r="A236">
        <v>777</v>
      </c>
      <c r="B236" t="s">
        <v>47</v>
      </c>
      <c r="C236" t="s">
        <v>16</v>
      </c>
      <c r="D236">
        <v>3</v>
      </c>
      <c r="E236" s="1">
        <f>IF(COUNTIF(B$2:B$420, B236) &gt; 1, 1, 0)</f>
        <v>1</v>
      </c>
      <c r="F236">
        <v>5.8599439999999996</v>
      </c>
      <c r="G236">
        <v>6.8000000000000005E-2</v>
      </c>
      <c r="H236">
        <f t="shared" si="3"/>
        <v>6.8000000000000005E-2</v>
      </c>
      <c r="K236">
        <v>0.23</v>
      </c>
      <c r="L236">
        <v>1.25</v>
      </c>
      <c r="M236">
        <v>1.41</v>
      </c>
      <c r="N236">
        <v>4.2300000000000004</v>
      </c>
      <c r="O236">
        <f>IF(M236&lt;&gt;"", M236, IF(AND(L236&lt;&gt;"", N236&lt;&gt;""), SQRT(bigG_mks*(L236*Msun_to_kg)/10^(N236-2))/Rsun_to_m))</f>
        <v>1.41</v>
      </c>
      <c r="P236">
        <f>IF(L236&lt;&gt;"", L236, 10^(N236-2)*(O236*Rsun_to_m)^2/bigG_mks/Msun_to_kg)</f>
        <v>1.25</v>
      </c>
      <c r="S236">
        <v>2.58</v>
      </c>
      <c r="T236">
        <v>2.4E-2</v>
      </c>
      <c r="U236">
        <f>IF(S236&lt;&gt;"", IF(S236&lt;Weiss_Rp_limit_1, 4*PI()/3*(S236*REarth)^3*(Weiss_dens_fac_1+Weiss_dens_fac_2*S236)/MEarth*1000, IF(S236&lt;Weiss_Rp_limit_2, Weiss_Mp_fac*(S236)^Weiss_Mp_exp, MJup_to_Mearth)))</f>
        <v>6.4946926930936186</v>
      </c>
      <c r="V236">
        <f>IF(Q236&lt;&gt;"", Q236, IF(R236&lt;&gt;"", R236, IF(I236&lt;&gt;"", I236*MJup_to_Mearth, IF(J236&lt;&gt;"", J236*MJup_to_Mearth, U236))))</f>
        <v>6.4946926930936186</v>
      </c>
      <c r="W236">
        <f>SQRT(P236/bigG)*Qs/((V236*Mearth_to_Msun)*(O236*Rsun_to_AU)^5)*(H236)^(13/2)/1000000000</f>
        <v>13519.406436270108</v>
      </c>
    </row>
    <row r="237" spans="1:23">
      <c r="A237">
        <v>778</v>
      </c>
      <c r="B237" t="s">
        <v>47</v>
      </c>
      <c r="C237" t="s">
        <v>23</v>
      </c>
      <c r="D237">
        <v>3</v>
      </c>
      <c r="E237" s="1">
        <f>IF(COUNTIF(B$2:B$420, B237) &gt; 1, 1, 0)</f>
        <v>1</v>
      </c>
      <c r="F237">
        <v>8.1312300000000004</v>
      </c>
      <c r="G237">
        <v>8.4000000000000005E-2</v>
      </c>
      <c r="H237">
        <f t="shared" si="3"/>
        <v>8.4000000000000005E-2</v>
      </c>
      <c r="K237">
        <v>0.13600000000000001</v>
      </c>
      <c r="L237">
        <v>1.25</v>
      </c>
      <c r="M237">
        <v>1.41</v>
      </c>
      <c r="N237">
        <v>4.2300000000000004</v>
      </c>
      <c r="O237">
        <f>IF(M237&lt;&gt;"", M237, IF(AND(L237&lt;&gt;"", N237&lt;&gt;""), SQRT(bigG_mks*(L237*Msun_to_kg)/10^(N237-2))/Rsun_to_m))</f>
        <v>1.41</v>
      </c>
      <c r="P237">
        <f>IF(L237&lt;&gt;"", L237, 10^(N237-2)*(O237*Rsun_to_m)^2/bigG_mks/Msun_to_kg)</f>
        <v>1.25</v>
      </c>
      <c r="S237">
        <v>1.52</v>
      </c>
      <c r="T237">
        <v>1.4E-2</v>
      </c>
      <c r="U237">
        <f>IF(S237&lt;&gt;"", IF(S237&lt;Weiss_Rp_limit_1, 4*PI()/3*(S237*REarth)^3*(Weiss_dens_fac_1+Weiss_dens_fac_2*S237)/MEarth*1000, IF(S237&lt;Weiss_Rp_limit_2, Weiss_Mp_fac*(S237)^Weiss_Mp_exp, MJup_to_Mearth)))</f>
        <v>3.9706976313097804</v>
      </c>
      <c r="V237">
        <f>IF(Q237&lt;&gt;"", Q237, IF(R237&lt;&gt;"", R237, IF(I237&lt;&gt;"", I237*MJup_to_Mearth, IF(J237&lt;&gt;"", J237*MJup_to_Mearth, U237))))</f>
        <v>3.9706976313097804</v>
      </c>
      <c r="W237">
        <f>SQRT(P237/bigG)*Qs/((V237*Mearth_to_Msun)*(O237*Rsun_to_AU)^5)*(H237)^(13/2)/1000000000</f>
        <v>87328.669014450541</v>
      </c>
    </row>
    <row r="238" spans="1:23">
      <c r="A238">
        <v>781</v>
      </c>
      <c r="B238" t="s">
        <v>180</v>
      </c>
      <c r="C238" t="s">
        <v>14</v>
      </c>
      <c r="D238">
        <v>3</v>
      </c>
      <c r="E238" s="1">
        <f>IF(COUNTIF(B$2:B$420, B238) &gt; 1, 1, 0)</f>
        <v>1</v>
      </c>
      <c r="F238">
        <v>5.3987629999999998</v>
      </c>
      <c r="G238">
        <v>6.1699999999999998E-2</v>
      </c>
      <c r="H238">
        <f t="shared" si="3"/>
        <v>6.1699999999999998E-2</v>
      </c>
      <c r="I238">
        <v>2.5999999999999999E-2</v>
      </c>
      <c r="K238">
        <v>0.20599999999999999</v>
      </c>
      <c r="L238">
        <v>1.08</v>
      </c>
      <c r="M238">
        <v>1.24</v>
      </c>
      <c r="N238">
        <v>4.28</v>
      </c>
      <c r="O238">
        <f>IF(M238&lt;&gt;"", M238, IF(AND(L238&lt;&gt;"", N238&lt;&gt;""), SQRT(bigG_mks*(L238*Msun_to_kg)/10^(N238-2))/Rsun_to_m))</f>
        <v>1.24</v>
      </c>
      <c r="P238">
        <f>IF(L238&lt;&gt;"", L238, 10^(N238-2)*(O238*Rsun_to_m)^2/bigG_mks/Msun_to_kg)</f>
        <v>1.08</v>
      </c>
      <c r="Q238">
        <v>8.3000000000000007</v>
      </c>
      <c r="S238">
        <v>2.31</v>
      </c>
      <c r="T238">
        <v>2.1000000000000001E-2</v>
      </c>
      <c r="U238">
        <f>IF(S238&lt;&gt;"", IF(S238&lt;Weiss_Rp_limit_1, 4*PI()/3*(S238*REarth)^3*(Weiss_dens_fac_1+Weiss_dens_fac_2*S238)/MEarth*1000, IF(S238&lt;Weiss_Rp_limit_2, Weiss_Mp_fac*(S238)^Weiss_Mp_exp, MJup_to_Mearth)))</f>
        <v>5.8601862797099527</v>
      </c>
      <c r="V238">
        <f>IF(Q238&lt;&gt;"", Q238, IF(R238&lt;&gt;"", R238, IF(I238&lt;&gt;"", I238*MJup_to_Mearth, IF(J238&lt;&gt;"", J238*MJup_to_Mearth, U238))))</f>
        <v>8.3000000000000007</v>
      </c>
      <c r="W238">
        <f>SQRT(P238/bigG)*Qs/((V238*Mearth_to_Msun)*(O238*Rsun_to_AU)^5)*(H238)^(13/2)/1000000000</f>
        <v>9936.3705967810765</v>
      </c>
    </row>
    <row r="239" spans="1:23">
      <c r="A239">
        <v>782</v>
      </c>
      <c r="B239" t="s">
        <v>180</v>
      </c>
      <c r="C239" t="s">
        <v>16</v>
      </c>
      <c r="D239">
        <v>3</v>
      </c>
      <c r="E239" s="1">
        <f>IF(COUNTIF(B$2:B$420, B239) &gt; 1, 1, 0)</f>
        <v>1</v>
      </c>
      <c r="F239">
        <v>9.6050850000000008</v>
      </c>
      <c r="G239">
        <v>9.0590000000000004E-2</v>
      </c>
      <c r="H239">
        <f t="shared" si="3"/>
        <v>9.0590000000000004E-2</v>
      </c>
      <c r="I239">
        <v>1.4999999999999999E-2</v>
      </c>
      <c r="K239">
        <v>8.5000000000000006E-2</v>
      </c>
      <c r="L239">
        <v>1.08</v>
      </c>
      <c r="M239">
        <v>1.24</v>
      </c>
      <c r="N239">
        <v>4.28</v>
      </c>
      <c r="O239">
        <f>IF(M239&lt;&gt;"", M239, IF(AND(L239&lt;&gt;"", N239&lt;&gt;""), SQRT(bigG_mks*(L239*Msun_to_kg)/10^(N239-2))/Rsun_to_m))</f>
        <v>1.24</v>
      </c>
      <c r="P239">
        <f>IF(L239&lt;&gt;"", L239, 10^(N239-2)*(O239*Rsun_to_m)^2/bigG_mks/Msun_to_kg)</f>
        <v>1.08</v>
      </c>
      <c r="Q239">
        <v>4.8</v>
      </c>
      <c r="S239">
        <v>0.95299999999999996</v>
      </c>
      <c r="T239">
        <v>8.9999999999999993E-3</v>
      </c>
      <c r="U239">
        <f>IF(S239&lt;&gt;"", IF(S239&lt;Weiss_Rp_limit_1, 4*PI()/3*(S239*REarth)^3*(Weiss_dens_fac_1+Weiss_dens_fac_2*S239)/MEarth*1000, IF(S239&lt;Weiss_Rp_limit_2, Weiss_Mp_fac*(S239)^Weiss_Mp_exp, MJup_to_Mearth)))</f>
        <v>0.89665179111346693</v>
      </c>
      <c r="V239">
        <f>IF(Q239&lt;&gt;"", Q239, IF(R239&lt;&gt;"", R239, IF(I239&lt;&gt;"", I239*MJup_to_Mearth, IF(J239&lt;&gt;"", J239*MJup_to_Mearth, U239))))</f>
        <v>4.8</v>
      </c>
      <c r="W239">
        <f>SQRT(P239/bigG)*Qs/((V239*Mearth_to_Msun)*(O239*Rsun_to_AU)^5)*(H239)^(13/2)/1000000000</f>
        <v>208560.83531593592</v>
      </c>
    </row>
    <row r="240" spans="1:23">
      <c r="A240">
        <v>800</v>
      </c>
      <c r="B240" t="s">
        <v>78</v>
      </c>
      <c r="C240" t="s">
        <v>23</v>
      </c>
      <c r="D240">
        <v>4</v>
      </c>
      <c r="E240" s="1">
        <f>IF(COUNTIF(B$2:B$420, B240) &gt; 1, 1, 0)</f>
        <v>1</v>
      </c>
      <c r="F240">
        <v>3.0721859999999999</v>
      </c>
      <c r="G240">
        <v>3.6999999999999998E-2</v>
      </c>
      <c r="H240">
        <f t="shared" si="3"/>
        <v>3.6999999999999998E-2</v>
      </c>
      <c r="K240">
        <v>0.155</v>
      </c>
      <c r="L240">
        <v>0.72</v>
      </c>
      <c r="M240">
        <v>0.64</v>
      </c>
      <c r="N240">
        <v>4.6900000000000004</v>
      </c>
      <c r="O240">
        <f>IF(M240&lt;&gt;"", M240, IF(AND(L240&lt;&gt;"", N240&lt;&gt;""), SQRT(bigG_mks*(L240*Msun_to_kg)/10^(N240-2))/Rsun_to_m))</f>
        <v>0.64</v>
      </c>
      <c r="P240">
        <f>IF(L240&lt;&gt;"", L240, 10^(N240-2)*(O240*Rsun_to_m)^2/bigG_mks/Msun_to_kg)</f>
        <v>0.72</v>
      </c>
      <c r="S240">
        <v>1.74</v>
      </c>
      <c r="T240">
        <v>1.6E-2</v>
      </c>
      <c r="U240">
        <f>IF(S240&lt;&gt;"", IF(S240&lt;Weiss_Rp_limit_1, 4*PI()/3*(S240*REarth)^3*(Weiss_dens_fac_1+Weiss_dens_fac_2*S240)/MEarth*1000, IF(S240&lt;Weiss_Rp_limit_2, Weiss_Mp_fac*(S240)^Weiss_Mp_exp, MJup_to_Mearth)))</f>
        <v>4.5025970337313144</v>
      </c>
      <c r="V240">
        <f>IF(Q240&lt;&gt;"", Q240, IF(R240&lt;&gt;"", R240, IF(I240&lt;&gt;"", I240*MJup_to_Mearth, IF(J240&lt;&gt;"", J240*MJup_to_Mearth, U240))))</f>
        <v>4.5025970337313144</v>
      </c>
      <c r="W240">
        <f>SQRT(P240/bigG)*Qs/((V240*Mearth_to_Msun)*(O240*Rsun_to_AU)^5)*(H240)^(13/2)/1000000000</f>
        <v>14704.943462355352</v>
      </c>
    </row>
    <row r="241" spans="1:23">
      <c r="A241">
        <v>801</v>
      </c>
      <c r="B241" t="s">
        <v>78</v>
      </c>
      <c r="C241" t="s">
        <v>20</v>
      </c>
      <c r="D241">
        <v>4</v>
      </c>
      <c r="E241" s="1">
        <f>IF(COUNTIF(B$2:B$420, B241) &gt; 1, 1, 0)</f>
        <v>1</v>
      </c>
      <c r="F241">
        <v>4.6453870000000004</v>
      </c>
      <c r="G241">
        <v>4.9000000000000002E-2</v>
      </c>
      <c r="H241">
        <f t="shared" si="3"/>
        <v>4.9000000000000002E-2</v>
      </c>
      <c r="K241">
        <v>0.14599999999999999</v>
      </c>
      <c r="L241">
        <v>0.72</v>
      </c>
      <c r="M241">
        <v>0.64</v>
      </c>
      <c r="N241">
        <v>4.6900000000000004</v>
      </c>
      <c r="O241">
        <f>IF(M241&lt;&gt;"", M241, IF(AND(L241&lt;&gt;"", N241&lt;&gt;""), SQRT(bigG_mks*(L241*Msun_to_kg)/10^(N241-2))/Rsun_to_m))</f>
        <v>0.64</v>
      </c>
      <c r="P241">
        <f>IF(L241&lt;&gt;"", L241, 10^(N241-2)*(O241*Rsun_to_m)^2/bigG_mks/Msun_to_kg)</f>
        <v>0.72</v>
      </c>
      <c r="S241">
        <v>1.64</v>
      </c>
      <c r="T241">
        <v>1.4999999999999999E-2</v>
      </c>
      <c r="U241">
        <f>IF(S241&lt;&gt;"", IF(S241&lt;Weiss_Rp_limit_1, 4*PI()/3*(S241*REarth)^3*(Weiss_dens_fac_1+Weiss_dens_fac_2*S241)/MEarth*1000, IF(S241&lt;Weiss_Rp_limit_2, Weiss_Mp_fac*(S241)^Weiss_Mp_exp, MJup_to_Mearth)))</f>
        <v>4.2614466784900413</v>
      </c>
      <c r="V241">
        <f>IF(Q241&lt;&gt;"", Q241, IF(R241&lt;&gt;"", R241, IF(I241&lt;&gt;"", I241*MJup_to_Mearth, IF(J241&lt;&gt;"", J241*MJup_to_Mearth, U241))))</f>
        <v>4.2614466784900413</v>
      </c>
      <c r="W241">
        <f>SQRT(P241/bigG)*Qs/((V241*Mearth_to_Msun)*(O241*Rsun_to_AU)^5)*(H241)^(13/2)/1000000000</f>
        <v>96456.765604950095</v>
      </c>
    </row>
    <row r="242" spans="1:23">
      <c r="A242">
        <v>798</v>
      </c>
      <c r="B242" t="s">
        <v>78</v>
      </c>
      <c r="C242" t="s">
        <v>14</v>
      </c>
      <c r="D242">
        <v>4</v>
      </c>
      <c r="E242" s="1">
        <f>IF(COUNTIF(B$2:B$420, B242) &gt; 1, 1, 0)</f>
        <v>1</v>
      </c>
      <c r="F242">
        <v>7.0529999999999999</v>
      </c>
      <c r="H242">
        <f t="shared" si="3"/>
        <v>6.451092537102851E-2</v>
      </c>
      <c r="K242">
        <v>0.23599999999999999</v>
      </c>
      <c r="L242">
        <v>0.72</v>
      </c>
      <c r="M242">
        <v>0.64</v>
      </c>
      <c r="N242">
        <v>4.6900000000000004</v>
      </c>
      <c r="O242">
        <f>IF(M242&lt;&gt;"", M242, IF(AND(L242&lt;&gt;"", N242&lt;&gt;""), SQRT(bigG_mks*(L242*Msun_to_kg)/10^(N242-2))/Rsun_to_m))</f>
        <v>0.64</v>
      </c>
      <c r="P242">
        <f>IF(L242&lt;&gt;"", L242, 10^(N242-2)*(O242*Rsun_to_m)^2/bigG_mks/Msun_to_kg)</f>
        <v>0.72</v>
      </c>
      <c r="S242">
        <v>2.64</v>
      </c>
      <c r="T242">
        <v>2.4E-2</v>
      </c>
      <c r="U242">
        <f>IF(S242&lt;&gt;"", IF(S242&lt;Weiss_Rp_limit_1, 4*PI()/3*(S242*REarth)^3*(Weiss_dens_fac_1+Weiss_dens_fac_2*S242)/MEarth*1000, IF(S242&lt;Weiss_Rp_limit_2, Weiss_Mp_fac*(S242)^Weiss_Mp_exp, MJup_to_Mearth)))</f>
        <v>6.6350459063087346</v>
      </c>
      <c r="V242">
        <f>IF(Q242&lt;&gt;"", Q242, IF(R242&lt;&gt;"", R242, IF(I242&lt;&gt;"", I242*MJup_to_Mearth, IF(J242&lt;&gt;"", J242*MJup_to_Mearth, U242))))</f>
        <v>6.6350459063087346</v>
      </c>
      <c r="W242">
        <f>SQRT(P242/bigG)*Qs/((V242*Mearth_to_Msun)*(O242*Rsun_to_AU)^5)*(H242)^(13/2)/1000000000</f>
        <v>370158.36412681581</v>
      </c>
    </row>
    <row r="243" spans="1:23">
      <c r="A243">
        <v>799</v>
      </c>
      <c r="B243" t="s">
        <v>78</v>
      </c>
      <c r="C243" t="s">
        <v>16</v>
      </c>
      <c r="D243">
        <v>4</v>
      </c>
      <c r="E243" s="1">
        <f>IF(COUNTIF(B$2:B$420, B243) &gt; 1, 1, 0)</f>
        <v>1</v>
      </c>
      <c r="F243">
        <v>9.5220000000000002</v>
      </c>
      <c r="H243">
        <f t="shared" si="3"/>
        <v>7.8801799278432838E-2</v>
      </c>
      <c r="K243">
        <v>0.249</v>
      </c>
      <c r="L243">
        <v>0.72</v>
      </c>
      <c r="M243">
        <v>0.64</v>
      </c>
      <c r="N243">
        <v>4.6900000000000004</v>
      </c>
      <c r="O243">
        <f>IF(M243&lt;&gt;"", M243, IF(AND(L243&lt;&gt;"", N243&lt;&gt;""), SQRT(bigG_mks*(L243*Msun_to_kg)/10^(N243-2))/Rsun_to_m))</f>
        <v>0.64</v>
      </c>
      <c r="P243">
        <f>IF(L243&lt;&gt;"", L243, 10^(N243-2)*(O243*Rsun_to_m)^2/bigG_mks/Msun_to_kg)</f>
        <v>0.72</v>
      </c>
      <c r="S243">
        <v>2.79</v>
      </c>
      <c r="T243">
        <v>2.5999999999999999E-2</v>
      </c>
      <c r="U243">
        <f>IF(S243&lt;&gt;"", IF(S243&lt;Weiss_Rp_limit_1, 4*PI()/3*(S243*REarth)^3*(Weiss_dens_fac_1+Weiss_dens_fac_2*S243)/MEarth*1000, IF(S243&lt;Weiss_Rp_limit_2, Weiss_Mp_fac*(S243)^Weiss_Mp_exp, MJup_to_Mearth)))</f>
        <v>6.9849642720243006</v>
      </c>
      <c r="V243">
        <f>IF(Q243&lt;&gt;"", Q243, IF(R243&lt;&gt;"", R243, IF(I243&lt;&gt;"", I243*MJup_to_Mearth, IF(J243&lt;&gt;"", J243*MJup_to_Mearth, U243))))</f>
        <v>6.9849642720243006</v>
      </c>
      <c r="W243">
        <f>SQRT(P243/bigG)*Qs/((V243*Mearth_to_Msun)*(O243*Rsun_to_AU)^5)*(H243)^(13/2)/1000000000</f>
        <v>1291028.7520614979</v>
      </c>
    </row>
    <row r="244" spans="1:23">
      <c r="A244">
        <v>807</v>
      </c>
      <c r="B244" t="s">
        <v>52</v>
      </c>
      <c r="C244" t="s">
        <v>23</v>
      </c>
      <c r="D244">
        <v>4</v>
      </c>
      <c r="E244" s="1">
        <f>IF(COUNTIF(B$2:B$420, B244) &gt; 1, 1, 0)</f>
        <v>1</v>
      </c>
      <c r="F244">
        <v>2.3829609999999999</v>
      </c>
      <c r="G244">
        <v>3.4000000000000002E-2</v>
      </c>
      <c r="H244">
        <f t="shared" si="3"/>
        <v>3.4000000000000002E-2</v>
      </c>
      <c r="K244">
        <v>0.158</v>
      </c>
      <c r="L244">
        <v>0.85</v>
      </c>
      <c r="M244">
        <v>0.94</v>
      </c>
      <c r="N244">
        <v>4.47</v>
      </c>
      <c r="O244">
        <f>IF(M244&lt;&gt;"", M244, IF(AND(L244&lt;&gt;"", N244&lt;&gt;""), SQRT(bigG_mks*(L244*Msun_to_kg)/10^(N244-2))/Rsun_to_m))</f>
        <v>0.94</v>
      </c>
      <c r="P244">
        <f>IF(L244&lt;&gt;"", L244, 10^(N244-2)*(O244*Rsun_to_m)^2/bigG_mks/Msun_to_kg)</f>
        <v>0.85</v>
      </c>
      <c r="S244">
        <v>1.77</v>
      </c>
      <c r="T244">
        <v>1.6E-2</v>
      </c>
      <c r="U244">
        <f>IF(S244&lt;&gt;"", IF(S244&lt;Weiss_Rp_limit_1, 4*PI()/3*(S244*REarth)^3*(Weiss_dens_fac_1+Weiss_dens_fac_2*S244)/MEarth*1000, IF(S244&lt;Weiss_Rp_limit_2, Weiss_Mp_fac*(S244)^Weiss_Mp_exp, MJup_to_Mearth)))</f>
        <v>4.5747505467413268</v>
      </c>
      <c r="V244">
        <f>IF(Q244&lt;&gt;"", Q244, IF(R244&lt;&gt;"", R244, IF(I244&lt;&gt;"", I244*MJup_to_Mearth, IF(J244&lt;&gt;"", J244*MJup_to_Mearth, U244))))</f>
        <v>4.5747505467413268</v>
      </c>
      <c r="W244">
        <f>SQRT(P244/bigG)*Qs/((V244*Mearth_to_Msun)*(O244*Rsun_to_AU)^5)*(H244)^(13/2)/1000000000</f>
        <v>1327.8976219626998</v>
      </c>
    </row>
    <row r="245" spans="1:23">
      <c r="A245">
        <v>808</v>
      </c>
      <c r="B245" t="s">
        <v>52</v>
      </c>
      <c r="C245" t="s">
        <v>20</v>
      </c>
      <c r="D245">
        <v>4</v>
      </c>
      <c r="E245" s="1">
        <f>IF(COUNTIF(B$2:B$420, B245) &gt; 1, 1, 0)</f>
        <v>1</v>
      </c>
      <c r="F245">
        <v>5.9022059999999996</v>
      </c>
      <c r="G245">
        <v>6.3E-2</v>
      </c>
      <c r="H245">
        <f t="shared" si="3"/>
        <v>6.3E-2</v>
      </c>
      <c r="K245">
        <v>0.22</v>
      </c>
      <c r="L245">
        <v>0.85</v>
      </c>
      <c r="M245">
        <v>0.94</v>
      </c>
      <c r="N245">
        <v>4.47</v>
      </c>
      <c r="O245">
        <f>IF(M245&lt;&gt;"", M245, IF(AND(L245&lt;&gt;"", N245&lt;&gt;""), SQRT(bigG_mks*(L245*Msun_to_kg)/10^(N245-2))/Rsun_to_m))</f>
        <v>0.94</v>
      </c>
      <c r="P245">
        <f>IF(L245&lt;&gt;"", L245, 10^(N245-2)*(O245*Rsun_to_m)^2/bigG_mks/Msun_to_kg)</f>
        <v>0.85</v>
      </c>
      <c r="S245">
        <v>2.4700000000000002</v>
      </c>
      <c r="T245">
        <v>2.3E-2</v>
      </c>
      <c r="U245">
        <f>IF(S245&lt;&gt;"", IF(S245&lt;Weiss_Rp_limit_1, 4*PI()/3*(S245*REarth)^3*(Weiss_dens_fac_1+Weiss_dens_fac_2*S245)/MEarth*1000, IF(S245&lt;Weiss_Rp_limit_2, Weiss_Mp_fac*(S245)^Weiss_Mp_exp, MJup_to_Mearth)))</f>
        <v>6.2367803128093424</v>
      </c>
      <c r="V245">
        <f>IF(Q245&lt;&gt;"", Q245, IF(R245&lt;&gt;"", R245, IF(I245&lt;&gt;"", I245*MJup_to_Mearth, IF(J245&lt;&gt;"", J245*MJup_to_Mearth, U245))))</f>
        <v>6.2367803128093424</v>
      </c>
      <c r="W245">
        <f>SQRT(P245/bigG)*Qs/((V245*Mearth_to_Msun)*(O245*Rsun_to_AU)^5)*(H245)^(13/2)/1000000000</f>
        <v>53662.657360458594</v>
      </c>
    </row>
    <row r="246" spans="1:23">
      <c r="A246">
        <v>811</v>
      </c>
      <c r="B246" t="s">
        <v>170</v>
      </c>
      <c r="C246" t="s">
        <v>23</v>
      </c>
      <c r="D246">
        <v>3</v>
      </c>
      <c r="E246" s="1">
        <f>IF(COUNTIF(B$2:B$420, B246) &gt; 1, 1, 0)</f>
        <v>1</v>
      </c>
      <c r="F246">
        <v>5.1697959999999998</v>
      </c>
      <c r="G246">
        <v>5.0999999999999997E-2</v>
      </c>
      <c r="H246">
        <f t="shared" si="3"/>
        <v>5.0999999999999997E-2</v>
      </c>
      <c r="K246">
        <v>0.17299999999999999</v>
      </c>
      <c r="L246">
        <v>0.66</v>
      </c>
      <c r="M246">
        <v>0.59</v>
      </c>
      <c r="N246">
        <v>4.72</v>
      </c>
      <c r="O246">
        <f>IF(M246&lt;&gt;"", M246, IF(AND(L246&lt;&gt;"", N246&lt;&gt;""), SQRT(bigG_mks*(L246*Msun_to_kg)/10^(N246-2))/Rsun_to_m))</f>
        <v>0.59</v>
      </c>
      <c r="P246">
        <f>IF(L246&lt;&gt;"", L246, 10^(N246-2)*(O246*Rsun_to_m)^2/bigG_mks/Msun_to_kg)</f>
        <v>0.66</v>
      </c>
      <c r="S246">
        <v>1.94</v>
      </c>
      <c r="T246">
        <v>1.7999999999999999E-2</v>
      </c>
      <c r="U246">
        <f>IF(S246&lt;&gt;"", IF(S246&lt;Weiss_Rp_limit_1, 4*PI()/3*(S246*REarth)^3*(Weiss_dens_fac_1+Weiss_dens_fac_2*S246)/MEarth*1000, IF(S246&lt;Weiss_Rp_limit_2, Weiss_Mp_fac*(S246)^Weiss_Mp_exp, MJup_to_Mearth)))</f>
        <v>4.982047786246615</v>
      </c>
      <c r="V246">
        <f>IF(Q246&lt;&gt;"", Q246, IF(R246&lt;&gt;"", R246, IF(I246&lt;&gt;"", I246*MJup_to_Mearth, IF(J246&lt;&gt;"", J246*MJup_to_Mearth, U246))))</f>
        <v>4.982047786246615</v>
      </c>
      <c r="W246">
        <f>SQRT(P246/bigG)*Qs/((V246*Mearth_to_Msun)*(O246*Rsun_to_AU)^5)*(H246)^(13/2)/1000000000</f>
        <v>153871.79517713716</v>
      </c>
    </row>
    <row r="247" spans="1:23">
      <c r="A247">
        <v>809</v>
      </c>
      <c r="B247" t="s">
        <v>170</v>
      </c>
      <c r="C247" t="s">
        <v>14</v>
      </c>
      <c r="D247">
        <v>3</v>
      </c>
      <c r="E247" s="1">
        <f>IF(COUNTIF(B$2:B$420, B247) &gt; 1, 1, 0)</f>
        <v>1</v>
      </c>
      <c r="F247">
        <v>9.77</v>
      </c>
      <c r="H247">
        <f t="shared" si="3"/>
        <v>7.7872515632692194E-2</v>
      </c>
      <c r="K247">
        <v>0.252</v>
      </c>
      <c r="L247">
        <v>0.66</v>
      </c>
      <c r="M247">
        <v>0.59</v>
      </c>
      <c r="N247">
        <v>4.72</v>
      </c>
      <c r="O247">
        <f>IF(M247&lt;&gt;"", M247, IF(AND(L247&lt;&gt;"", N247&lt;&gt;""), SQRT(bigG_mks*(L247*Msun_to_kg)/10^(N247-2))/Rsun_to_m))</f>
        <v>0.59</v>
      </c>
      <c r="P247">
        <f>IF(L247&lt;&gt;"", L247, 10^(N247-2)*(O247*Rsun_to_m)^2/bigG_mks/Msun_to_kg)</f>
        <v>0.66</v>
      </c>
      <c r="S247">
        <v>2.83</v>
      </c>
      <c r="T247">
        <v>2.5999999999999999E-2</v>
      </c>
      <c r="U247">
        <f>IF(S247&lt;&gt;"", IF(S247&lt;Weiss_Rp_limit_1, 4*PI()/3*(S247*REarth)^3*(Weiss_dens_fac_1+Weiss_dens_fac_2*S247)/MEarth*1000, IF(S247&lt;Weiss_Rp_limit_2, Weiss_Mp_fac*(S247)^Weiss_Mp_exp, MJup_to_Mearth)))</f>
        <v>7.078050632864759</v>
      </c>
      <c r="V247">
        <f>IF(Q247&lt;&gt;"", Q247, IF(R247&lt;&gt;"", R247, IF(I247&lt;&gt;"", I247*MJup_to_Mearth, IF(J247&lt;&gt;"", J247*MJup_to_Mearth, U247))))</f>
        <v>7.078050632864759</v>
      </c>
      <c r="W247">
        <f>SQRT(P247/bigG)*Qs/((V247*Mearth_to_Msun)*(O247*Rsun_to_AU)^5)*(H247)^(13/2)/1000000000</f>
        <v>1696072.5663971137</v>
      </c>
    </row>
    <row r="248" spans="1:23">
      <c r="A248">
        <v>814</v>
      </c>
      <c r="B248" t="s">
        <v>135</v>
      </c>
      <c r="C248" t="s">
        <v>23</v>
      </c>
      <c r="D248">
        <v>5</v>
      </c>
      <c r="E248" s="1">
        <f>IF(COUNTIF(B$2:B$420, B248) &gt; 1, 1, 0)</f>
        <v>1</v>
      </c>
      <c r="F248">
        <v>4.2245369999999998</v>
      </c>
      <c r="G248">
        <v>5.1999999999999998E-2</v>
      </c>
      <c r="H248">
        <f t="shared" si="3"/>
        <v>5.1999999999999998E-2</v>
      </c>
      <c r="K248">
        <v>0.123</v>
      </c>
      <c r="L248">
        <v>1</v>
      </c>
      <c r="M248">
        <v>1.17</v>
      </c>
      <c r="N248">
        <v>4.32</v>
      </c>
      <c r="O248">
        <f>IF(M248&lt;&gt;"", M248, IF(AND(L248&lt;&gt;"", N248&lt;&gt;""), SQRT(bigG_mks*(L248*Msun_to_kg)/10^(N248-2))/Rsun_to_m))</f>
        <v>1.17</v>
      </c>
      <c r="P248">
        <f>IF(L248&lt;&gt;"", L248, 10^(N248-2)*(O248*Rsun_to_m)^2/bigG_mks/Msun_to_kg)</f>
        <v>1</v>
      </c>
      <c r="S248">
        <v>1.38</v>
      </c>
      <c r="T248">
        <v>1.2999999999999999E-2</v>
      </c>
      <c r="U248">
        <f>IF(S248&lt;&gt;"", IF(S248&lt;Weiss_Rp_limit_1, 4*PI()/3*(S248*REarth)^3*(Weiss_dens_fac_1+Weiss_dens_fac_2*S248)/MEarth*1000, IF(S248&lt;Weiss_Rp_limit_2, Weiss_Mp_fac*(S248)^Weiss_Mp_exp, MJup_to_Mearth)))</f>
        <v>3.4188038071508355</v>
      </c>
      <c r="V248">
        <f>IF(Q248&lt;&gt;"", Q248, IF(R248&lt;&gt;"", R248, IF(I248&lt;&gt;"", I248*MJup_to_Mearth, IF(J248&lt;&gt;"", J248*MJup_to_Mearth, U248))))</f>
        <v>3.4188038071508355</v>
      </c>
      <c r="W248">
        <f>SQRT(P248/bigG)*Qs/((V248*Mearth_to_Msun)*(O248*Rsun_to_AU)^5)*(H248)^(13/2)/1000000000</f>
        <v>10210.972374529656</v>
      </c>
    </row>
    <row r="249" spans="1:23">
      <c r="A249">
        <v>812</v>
      </c>
      <c r="B249" t="s">
        <v>135</v>
      </c>
      <c r="C249" t="s">
        <v>14</v>
      </c>
      <c r="D249">
        <v>5</v>
      </c>
      <c r="E249" s="1">
        <f>IF(COUNTIF(B$2:B$420, B249) &gt; 1, 1, 0)</f>
        <v>1</v>
      </c>
      <c r="F249">
        <v>8.7260000000000009</v>
      </c>
      <c r="H249">
        <f t="shared" si="3"/>
        <v>8.2950050742694667E-2</v>
      </c>
      <c r="K249">
        <v>0.19900000000000001</v>
      </c>
      <c r="L249">
        <v>1</v>
      </c>
      <c r="M249">
        <v>1.17</v>
      </c>
      <c r="N249">
        <v>4.32</v>
      </c>
      <c r="O249">
        <f>IF(M249&lt;&gt;"", M249, IF(AND(L249&lt;&gt;"", N249&lt;&gt;""), SQRT(bigG_mks*(L249*Msun_to_kg)/10^(N249-2))/Rsun_to_m))</f>
        <v>1.17</v>
      </c>
      <c r="P249">
        <f>IF(L249&lt;&gt;"", L249, 10^(N249-2)*(O249*Rsun_to_m)^2/bigG_mks/Msun_to_kg)</f>
        <v>1</v>
      </c>
      <c r="S249">
        <v>2.23</v>
      </c>
      <c r="T249">
        <v>2.1000000000000001E-2</v>
      </c>
      <c r="U249">
        <f>IF(S249&lt;&gt;"", IF(S249&lt;Weiss_Rp_limit_1, 4*PI()/3*(S249*REarth)^3*(Weiss_dens_fac_1+Weiss_dens_fac_2*S249)/MEarth*1000, IF(S249&lt;Weiss_Rp_limit_2, Weiss_Mp_fac*(S249)^Weiss_Mp_exp, MJup_to_Mearth)))</f>
        <v>5.6712109598544771</v>
      </c>
      <c r="V249">
        <f>IF(Q249&lt;&gt;"", Q249, IF(R249&lt;&gt;"", R249, IF(I249&lt;&gt;"", I249*MJup_to_Mearth, IF(J249&lt;&gt;"", J249*MJup_to_Mearth, U249))))</f>
        <v>5.6712109598544771</v>
      </c>
      <c r="W249">
        <f>SQRT(P249/bigG)*Qs/((V249*Mearth_to_Msun)*(O249*Rsun_to_AU)^5)*(H249)^(13/2)/1000000000</f>
        <v>128100.84899601941</v>
      </c>
    </row>
    <row r="250" spans="1:23">
      <c r="A250">
        <v>1623</v>
      </c>
      <c r="B250" t="s">
        <v>13</v>
      </c>
      <c r="C250" t="s">
        <v>14</v>
      </c>
      <c r="D250">
        <v>3</v>
      </c>
      <c r="E250" s="1">
        <f>IF(COUNTIF(B$2:B$420, B250) &gt; 1, 1, 0)</f>
        <v>1</v>
      </c>
      <c r="F250">
        <v>0.21970000000000001</v>
      </c>
      <c r="H250">
        <f t="shared" si="3"/>
        <v>0</v>
      </c>
      <c r="N250">
        <v>5.35</v>
      </c>
      <c r="O250" t="b">
        <f>IF(M250&lt;&gt;"", M250, IF(AND(L250&lt;&gt;"", N250&lt;&gt;""), SQRT(bigG_mks*(L250*Msun_to_kg)/10^(N250-2))/Rsun_to_m))</f>
        <v>0</v>
      </c>
      <c r="P250">
        <f>IF(L250&lt;&gt;"", L250, 10^(N250-2)*(O250*Rsun_to_m)^2/bigG_mks/Msun_to_kg)</f>
        <v>0</v>
      </c>
      <c r="U250" t="b">
        <f>IF(S250&lt;&gt;"", IF(S250&lt;Weiss_Rp_limit_1, 4*PI()/3*(S250*REarth)^3*(Weiss_dens_fac_1+Weiss_dens_fac_2*S250)/MEarth*1000, IF(S250&lt;Weiss_Rp_limit_2, Weiss_Mp_fac*(S250)^Weiss_Mp_exp, MJup_to_Mearth)))</f>
        <v>0</v>
      </c>
      <c r="V250" t="b">
        <f>IF(Q250&lt;&gt;"", Q250, IF(R250&lt;&gt;"", R250, IF(I250&lt;&gt;"", I250*MJup_to_Mearth, IF(J250&lt;&gt;"", J250*MJup_to_Mearth, U250))))</f>
        <v>0</v>
      </c>
      <c r="W250" t="e">
        <f>SQRT(P250/bigG)*Qs/((V250*Mearth_to_Msun)*(O250*Rsun_to_AU)^5)*(H250)^(13/2)/1000000000</f>
        <v>#DIV/0!</v>
      </c>
    </row>
    <row r="251" spans="1:23">
      <c r="A251">
        <v>1624</v>
      </c>
      <c r="B251" t="s">
        <v>13</v>
      </c>
      <c r="C251" t="s">
        <v>16</v>
      </c>
      <c r="D251">
        <v>3</v>
      </c>
      <c r="E251" s="1">
        <f>IF(COUNTIF(B$2:B$420, B251) &gt; 1, 1, 0)</f>
        <v>1</v>
      </c>
      <c r="F251">
        <v>0.32528000000000001</v>
      </c>
      <c r="H251">
        <f t="shared" si="3"/>
        <v>0</v>
      </c>
      <c r="N251">
        <v>5.35</v>
      </c>
      <c r="O251" t="b">
        <f>IF(M251&lt;&gt;"", M251, IF(AND(L251&lt;&gt;"", N251&lt;&gt;""), SQRT(bigG_mks*(L251*Msun_to_kg)/10^(N251-2))/Rsun_to_m))</f>
        <v>0</v>
      </c>
      <c r="P251">
        <f>IF(L251&lt;&gt;"", L251, 10^(N251-2)*(O251*Rsun_to_m)^2/bigG_mks/Msun_to_kg)</f>
        <v>0</v>
      </c>
      <c r="U251" t="b">
        <f>IF(S251&lt;&gt;"", IF(S251&lt;Weiss_Rp_limit_1, 4*PI()/3*(S251*REarth)^3*(Weiss_dens_fac_1+Weiss_dens_fac_2*S251)/MEarth*1000, IF(S251&lt;Weiss_Rp_limit_2, Weiss_Mp_fac*(S251)^Weiss_Mp_exp, MJup_to_Mearth)))</f>
        <v>0</v>
      </c>
      <c r="V251" t="b">
        <f>IF(Q251&lt;&gt;"", Q251, IF(R251&lt;&gt;"", R251, IF(I251&lt;&gt;"", I251*MJup_to_Mearth, IF(J251&lt;&gt;"", J251*MJup_to_Mearth, U251))))</f>
        <v>0</v>
      </c>
      <c r="W251" t="e">
        <f>SQRT(P251/bigG)*Qs/((V251*Mearth_to_Msun)*(O251*Rsun_to_AU)^5)*(H251)^(13/2)/1000000000</f>
        <v>#DIV/0!</v>
      </c>
    </row>
    <row r="252" spans="1:23">
      <c r="A252">
        <v>1625</v>
      </c>
      <c r="B252" t="s">
        <v>13</v>
      </c>
      <c r="C252" t="s">
        <v>23</v>
      </c>
      <c r="D252">
        <v>3</v>
      </c>
      <c r="E252" s="1">
        <f>IF(COUNTIF(B$2:B$420, B252) &gt; 1, 1, 0)</f>
        <v>1</v>
      </c>
      <c r="F252">
        <v>0.81161000000000005</v>
      </c>
      <c r="H252">
        <f t="shared" si="3"/>
        <v>0</v>
      </c>
      <c r="N252">
        <v>5.35</v>
      </c>
      <c r="O252" t="b">
        <f>IF(M252&lt;&gt;"", M252, IF(AND(L252&lt;&gt;"", N252&lt;&gt;""), SQRT(bigG_mks*(L252*Msun_to_kg)/10^(N252-2))/Rsun_to_m))</f>
        <v>0</v>
      </c>
      <c r="P252">
        <f>IF(L252&lt;&gt;"", L252, 10^(N252-2)*(O252*Rsun_to_m)^2/bigG_mks/Msun_to_kg)</f>
        <v>0</v>
      </c>
      <c r="U252" t="b">
        <f>IF(S252&lt;&gt;"", IF(S252&lt;Weiss_Rp_limit_1, 4*PI()/3*(S252*REarth)^3*(Weiss_dens_fac_1+Weiss_dens_fac_2*S252)/MEarth*1000, IF(S252&lt;Weiss_Rp_limit_2, Weiss_Mp_fac*(S252)^Weiss_Mp_exp, MJup_to_Mearth)))</f>
        <v>0</v>
      </c>
      <c r="V252" t="b">
        <f>IF(Q252&lt;&gt;"", Q252, IF(R252&lt;&gt;"", R252, IF(I252&lt;&gt;"", I252*MJup_to_Mearth, IF(J252&lt;&gt;"", J252*MJup_to_Mearth, U252))))</f>
        <v>0</v>
      </c>
      <c r="W252" t="e">
        <f>SQRT(P252/bigG)*Qs/((V252*Mearth_to_Msun)*(O252*Rsun_to_AU)^5)*(H252)^(13/2)/1000000000</f>
        <v>#DIV/0!</v>
      </c>
    </row>
    <row r="253" spans="1:23">
      <c r="A253">
        <v>830</v>
      </c>
      <c r="B253" t="s">
        <v>233</v>
      </c>
      <c r="C253" t="s">
        <v>14</v>
      </c>
      <c r="D253">
        <v>7</v>
      </c>
      <c r="E253" s="1">
        <f>IF(COUNTIF(B$2:B$420, B253) &gt; 1, 1, 0)</f>
        <v>1</v>
      </c>
      <c r="F253">
        <v>7.0081509999999998</v>
      </c>
      <c r="G253">
        <v>7.3999999999999996E-2</v>
      </c>
      <c r="H253">
        <f t="shared" si="3"/>
        <v>7.3999999999999996E-2</v>
      </c>
      <c r="K253">
        <v>0.11700000000000001</v>
      </c>
      <c r="L253">
        <v>1.2</v>
      </c>
      <c r="M253">
        <v>1.2</v>
      </c>
      <c r="N253">
        <v>4.4000000000000004</v>
      </c>
      <c r="O253">
        <f>IF(M253&lt;&gt;"", M253, IF(AND(L253&lt;&gt;"", N253&lt;&gt;""), SQRT(bigG_mks*(L253*Msun_to_kg)/10^(N253-2))/Rsun_to_m))</f>
        <v>1.2</v>
      </c>
      <c r="P253">
        <f>IF(L253&lt;&gt;"", L253, 10^(N253-2)*(O253*Rsun_to_m)^2/bigG_mks/Msun_to_kg)</f>
        <v>1.2</v>
      </c>
      <c r="S253">
        <v>1.31</v>
      </c>
      <c r="T253">
        <v>1.2E-2</v>
      </c>
      <c r="U253">
        <f>IF(S253&lt;&gt;"", IF(S253&lt;Weiss_Rp_limit_1, 4*PI()/3*(S253*REarth)^3*(Weiss_dens_fac_1+Weiss_dens_fac_2*S253)/MEarth*1000, IF(S253&lt;Weiss_Rp_limit_2, Weiss_Mp_fac*(S253)^Weiss_Mp_exp, MJup_to_Mearth)))</f>
        <v>2.8268632221263879</v>
      </c>
      <c r="V253">
        <f>IF(Q253&lt;&gt;"", Q253, IF(R253&lt;&gt;"", R253, IF(I253&lt;&gt;"", I253*MJup_to_Mearth, IF(J253&lt;&gt;"", J253*MJup_to_Mearth, U253))))</f>
        <v>2.8268632221263879</v>
      </c>
      <c r="W253">
        <f>SQRT(P253/bigG)*Qs/((V253*Mearth_to_Msun)*(O253*Rsun_to_AU)^5)*(H253)^(13/2)/1000000000</f>
        <v>118095.84844249941</v>
      </c>
    </row>
    <row r="254" spans="1:23">
      <c r="A254">
        <v>831</v>
      </c>
      <c r="B254" t="s">
        <v>233</v>
      </c>
      <c r="C254" t="s">
        <v>16</v>
      </c>
      <c r="D254">
        <v>7</v>
      </c>
      <c r="E254" s="1">
        <f>IF(COUNTIF(B$2:B$420, B254) &gt; 1, 1, 0)</f>
        <v>1</v>
      </c>
      <c r="F254">
        <v>8.7193749999999994</v>
      </c>
      <c r="G254">
        <v>8.8999999999999996E-2</v>
      </c>
      <c r="H254">
        <f t="shared" si="3"/>
        <v>8.8999999999999996E-2</v>
      </c>
      <c r="K254">
        <v>0.106</v>
      </c>
      <c r="L254">
        <v>1.2</v>
      </c>
      <c r="M254">
        <v>1.2</v>
      </c>
      <c r="N254">
        <v>4.4000000000000004</v>
      </c>
      <c r="O254">
        <f>IF(M254&lt;&gt;"", M254, IF(AND(L254&lt;&gt;"", N254&lt;&gt;""), SQRT(bigG_mks*(L254*Msun_to_kg)/10^(N254-2))/Rsun_to_m))</f>
        <v>1.2</v>
      </c>
      <c r="P254">
        <f>IF(L254&lt;&gt;"", L254, 10^(N254-2)*(O254*Rsun_to_m)^2/bigG_mks/Msun_to_kg)</f>
        <v>1.2</v>
      </c>
      <c r="S254">
        <v>1.19</v>
      </c>
      <c r="T254">
        <v>1.0999999999999999E-2</v>
      </c>
      <c r="U254">
        <f>IF(S254&lt;&gt;"", IF(S254&lt;Weiss_Rp_limit_1, 4*PI()/3*(S254*REarth)^3*(Weiss_dens_fac_1+Weiss_dens_fac_2*S254)/MEarth*1000, IF(S254&lt;Weiss_Rp_limit_2, Weiss_Mp_fac*(S254)^Weiss_Mp_exp, MJup_to_Mearth)))</f>
        <v>1.9935458632179552</v>
      </c>
      <c r="V254">
        <f>IF(Q254&lt;&gt;"", Q254, IF(R254&lt;&gt;"", R254, IF(I254&lt;&gt;"", I254*MJup_to_Mearth, IF(J254&lt;&gt;"", J254*MJup_to_Mearth, U254))))</f>
        <v>1.9935458632179552</v>
      </c>
      <c r="W254">
        <f>SQRT(P254/bigG)*Qs/((V254*Mearth_to_Msun)*(O254*Rsun_to_AU)^5)*(H254)^(13/2)/1000000000</f>
        <v>555830.09777518676</v>
      </c>
    </row>
    <row r="255" spans="1:23">
      <c r="A255">
        <v>786</v>
      </c>
      <c r="B255" t="s">
        <v>15</v>
      </c>
      <c r="C255" t="s">
        <v>14</v>
      </c>
      <c r="D255">
        <v>2</v>
      </c>
      <c r="E255" s="1">
        <f>IF(COUNTIF(B$2:B$420, B255) &gt; 1, 1, 0)</f>
        <v>1</v>
      </c>
      <c r="F255">
        <v>0.24010400000000001</v>
      </c>
      <c r="G255">
        <v>6.0000000000000001E-3</v>
      </c>
      <c r="H255">
        <f t="shared" si="3"/>
        <v>6.0000000000000001E-3</v>
      </c>
      <c r="I255">
        <v>1.4E-3</v>
      </c>
      <c r="K255">
        <v>6.8000000000000005E-2</v>
      </c>
      <c r="L255">
        <v>0.5</v>
      </c>
      <c r="M255">
        <v>0.2</v>
      </c>
      <c r="N255">
        <v>5.52</v>
      </c>
      <c r="O255">
        <f>IF(M255&lt;&gt;"", M255, IF(AND(L255&lt;&gt;"", N255&lt;&gt;""), SQRT(bigG_mks*(L255*Msun_to_kg)/10^(N255-2))/Rsun_to_m))</f>
        <v>0.2</v>
      </c>
      <c r="P255">
        <f>IF(L255&lt;&gt;"", L255, 10^(N255-2)*(O255*Rsun_to_m)^2/bigG_mks/Msun_to_kg)</f>
        <v>0.5</v>
      </c>
      <c r="Q255">
        <v>0.44</v>
      </c>
      <c r="S255">
        <v>0.75900000000000001</v>
      </c>
      <c r="T255">
        <v>7.0000000000000001E-3</v>
      </c>
      <c r="U255">
        <f>IF(S255&lt;&gt;"", IF(S255&lt;Weiss_Rp_limit_1, 4*PI()/3*(S255*REarth)^3*(Weiss_dens_fac_1+Weiss_dens_fac_2*S255)/MEarth*1000, IF(S255&lt;Weiss_Rp_limit_2, Weiss_Mp_fac*(S255)^Weiss_Mp_exp, MJup_to_Mearth)))</f>
        <v>0.40034460419778278</v>
      </c>
      <c r="V255">
        <f>IF(Q255&lt;&gt;"", Q255, IF(R255&lt;&gt;"", R255, IF(I255&lt;&gt;"", I255*MJup_to_Mearth, IF(J255&lt;&gt;"", J255*MJup_to_Mearth, U255))))</f>
        <v>0.44</v>
      </c>
      <c r="W255">
        <f>SQRT(P255/bigG)*Qs/((V255*Mearth_to_Msun)*(O255*Rsun_to_AU)^5)*(H255)^(13/2)/1000000000</f>
        <v>308.11605600263721</v>
      </c>
    </row>
    <row r="256" spans="1:23">
      <c r="A256">
        <v>787</v>
      </c>
      <c r="B256" t="s">
        <v>15</v>
      </c>
      <c r="C256" t="s">
        <v>16</v>
      </c>
      <c r="D256">
        <v>2</v>
      </c>
      <c r="E256" s="1">
        <f>IF(COUNTIF(B$2:B$420, B256) &gt; 1, 1, 0)</f>
        <v>1</v>
      </c>
      <c r="F256">
        <v>0.342887</v>
      </c>
      <c r="G256">
        <v>7.6E-3</v>
      </c>
      <c r="H256">
        <f t="shared" si="3"/>
        <v>7.6E-3</v>
      </c>
      <c r="I256">
        <v>2.0999999999999999E-3</v>
      </c>
      <c r="K256">
        <v>7.6999999999999999E-2</v>
      </c>
      <c r="L256">
        <v>0.5</v>
      </c>
      <c r="M256">
        <v>0.2</v>
      </c>
      <c r="N256">
        <v>5.52</v>
      </c>
      <c r="O256">
        <f>IF(M256&lt;&gt;"", M256, IF(AND(L256&lt;&gt;"", N256&lt;&gt;""), SQRT(bigG_mks*(L256*Msun_to_kg)/10^(N256-2))/Rsun_to_m))</f>
        <v>0.2</v>
      </c>
      <c r="P256">
        <f>IF(L256&lt;&gt;"", L256, 10^(N256-2)*(O256*Rsun_to_m)^2/bigG_mks/Msun_to_kg)</f>
        <v>0.5</v>
      </c>
      <c r="Q256">
        <v>0.65500000000000003</v>
      </c>
      <c r="S256">
        <v>0.86699999999999999</v>
      </c>
      <c r="T256">
        <v>8.0000000000000002E-3</v>
      </c>
      <c r="U256">
        <f>IF(S256&lt;&gt;"", IF(S256&lt;Weiss_Rp_limit_1, 4*PI()/3*(S256*REarth)^3*(Weiss_dens_fac_1+Weiss_dens_fac_2*S256)/MEarth*1000, IF(S256&lt;Weiss_Rp_limit_2, Weiss_Mp_fac*(S256)^Weiss_Mp_exp, MJup_to_Mearth)))</f>
        <v>0.6403810807277498</v>
      </c>
      <c r="V256">
        <f>IF(Q256&lt;&gt;"", Q256, IF(R256&lt;&gt;"", R256, IF(I256&lt;&gt;"", I256*MJup_to_Mearth, IF(J256&lt;&gt;"", J256*MJup_to_Mearth, U256))))</f>
        <v>0.65500000000000003</v>
      </c>
      <c r="W256">
        <f>SQRT(P256/bigG)*Qs/((V256*Mearth_to_Msun)*(O256*Rsun_to_AU)^5)*(H256)^(13/2)/1000000000</f>
        <v>962.12373581068414</v>
      </c>
    </row>
    <row r="257" spans="1:23">
      <c r="E257" s="1"/>
    </row>
    <row r="258" spans="1:23">
      <c r="A258">
        <v>21</v>
      </c>
      <c r="B258" t="s">
        <v>19</v>
      </c>
      <c r="C258" t="s">
        <v>20</v>
      </c>
      <c r="D258">
        <v>5</v>
      </c>
      <c r="E258" s="1">
        <f>IF(COUNTIF(B$2:B$420, B258) &gt; 1, 1, 0)</f>
        <v>0</v>
      </c>
      <c r="F258">
        <v>0.73655150000000003</v>
      </c>
      <c r="G258">
        <v>1.5691E-2</v>
      </c>
      <c r="H258">
        <f t="shared" si="3"/>
        <v>1.5691E-2</v>
      </c>
      <c r="I258">
        <v>2.5610000000000001E-2</v>
      </c>
      <c r="L258">
        <v>0.91</v>
      </c>
      <c r="M258">
        <v>0.94</v>
      </c>
      <c r="N258">
        <v>4.45</v>
      </c>
      <c r="O258">
        <f>IF(M258&lt;&gt;"", M258, IF(AND(L258&lt;&gt;"", N258&lt;&gt;""), SQRT(bigG_mks*(L258*Msun_to_kg)/10^(N258-2))/Rsun_to_m))</f>
        <v>0.94</v>
      </c>
      <c r="P258">
        <f>IF(L258&lt;&gt;"", L258, 10^(N258-2)*(O258*Rsun_to_m)^2/bigG_mks/Msun_to_kg)</f>
        <v>0.91</v>
      </c>
      <c r="Q258">
        <v>8.1392799999999994</v>
      </c>
      <c r="U258" t="b">
        <f>IF(S258&lt;&gt;"", IF(S258&lt;Weiss_Rp_limit_1, 4*PI()/3*(S258*REarth)^3*(Weiss_dens_fac_1+Weiss_dens_fac_2*S258)/MEarth*1000, IF(S258&lt;Weiss_Rp_limit_2, Weiss_Mp_fac*(S258)^Weiss_Mp_exp, MJup_to_Mearth)))</f>
        <v>0</v>
      </c>
      <c r="V258">
        <f>IF(Q258&lt;&gt;"", Q258, IF(R258&lt;&gt;"", R258, IF(I258&lt;&gt;"", I258*MJup_to_Mearth, IF(J258&lt;&gt;"", J258*MJup_to_Mearth, U258))))</f>
        <v>8.1392799999999994</v>
      </c>
      <c r="W258">
        <f>SQRT(P258/bigG)*Qs/((V258*Mearth_to_Msun)*(O258*Rsun_to_AU)^5)*(H258)^(13/2)/1000000000</f>
        <v>5.0684286842315149</v>
      </c>
    </row>
    <row r="259" spans="1:23">
      <c r="A259">
        <v>23</v>
      </c>
      <c r="B259" t="s">
        <v>134</v>
      </c>
      <c r="C259" t="s">
        <v>14</v>
      </c>
      <c r="D259">
        <v>3</v>
      </c>
      <c r="E259" s="1">
        <f>IF(COUNTIF(B$2:B$420, B259) &gt; 1, 1, 0)</f>
        <v>0</v>
      </c>
      <c r="F259">
        <v>4.2149999999999999</v>
      </c>
      <c r="G259">
        <v>5.0201000000000003E-2</v>
      </c>
      <c r="H259">
        <f t="shared" si="3"/>
        <v>5.0201000000000003E-2</v>
      </c>
      <c r="J259">
        <v>1.6E-2</v>
      </c>
      <c r="L259">
        <v>0.94</v>
      </c>
      <c r="M259">
        <v>0.96</v>
      </c>
      <c r="N259">
        <v>4.34</v>
      </c>
      <c r="O259">
        <f>IF(M259&lt;&gt;"", M259, IF(AND(L259&lt;&gt;"", N259&lt;&gt;""), SQRT(bigG_mks*(L259*Msun_to_kg)/10^(N259-2))/Rsun_to_m))</f>
        <v>0.96</v>
      </c>
      <c r="P259">
        <f>IF(L259&lt;&gt;"", L259, 10^(N259-2)*(O259*Rsun_to_m)^2/bigG_mks/Msun_to_kg)</f>
        <v>0.94</v>
      </c>
      <c r="R259">
        <v>5.0999999999999996</v>
      </c>
      <c r="U259" t="b">
        <f>IF(S259&lt;&gt;"", IF(S259&lt;Weiss_Rp_limit_1, 4*PI()/3*(S259*REarth)^3*(Weiss_dens_fac_1+Weiss_dens_fac_2*S259)/MEarth*1000, IF(S259&lt;Weiss_Rp_limit_2, Weiss_Mp_fac*(S259)^Weiss_Mp_exp, MJup_to_Mearth)))</f>
        <v>0</v>
      </c>
      <c r="V259">
        <f>IF(Q259&lt;&gt;"", Q259, IF(R259&lt;&gt;"", R259, IF(I259&lt;&gt;"", I259*MJup_to_Mearth, IF(J259&lt;&gt;"", J259*MJup_to_Mearth, U259))))</f>
        <v>5.0999999999999996</v>
      </c>
      <c r="W259">
        <f>SQRT(P259/bigG)*Qs/((V259*Mearth_to_Msun)*(O259*Rsun_to_AU)^5)*(H259)^(13/2)/1000000000</f>
        <v>14194.393314163366</v>
      </c>
    </row>
    <row r="260" spans="1:23">
      <c r="A260">
        <v>84</v>
      </c>
      <c r="B260" t="s">
        <v>116</v>
      </c>
      <c r="C260" t="s">
        <v>14</v>
      </c>
      <c r="D260">
        <v>2</v>
      </c>
      <c r="E260" s="1">
        <f>IF(COUNTIF(B$2:B$420, B260) &gt; 1, 1, 0)</f>
        <v>0</v>
      </c>
      <c r="F260">
        <v>3.8727999999999998</v>
      </c>
      <c r="G260">
        <v>4.2799999999999998E-2</v>
      </c>
      <c r="H260">
        <f t="shared" ref="H260:H323" si="4">IF(G260&lt;&gt;"", G260, ((F260/365.25)^2*P260)^(1/3))</f>
        <v>4.2799999999999998E-2</v>
      </c>
      <c r="J260">
        <v>2.7E-2</v>
      </c>
      <c r="L260">
        <v>0.7</v>
      </c>
      <c r="N260">
        <v>4.74</v>
      </c>
      <c r="O260">
        <f>IF(M260&lt;&gt;"", M260, IF(AND(L260&lt;&gt;"", N260&lt;&gt;""), SQRT(bigG_mks*(L260*Msun_to_kg)/10^(N260-2))/Rsun_to_m))</f>
        <v>0.59269300332243036</v>
      </c>
      <c r="P260">
        <f>IF(L260&lt;&gt;"", L260, 10^(N260-2)*(O260*Rsun_to_m)^2/bigG_mks/Msun_to_kg)</f>
        <v>0.7</v>
      </c>
      <c r="R260">
        <v>8.5</v>
      </c>
      <c r="U260" t="b">
        <f>IF(S260&lt;&gt;"", IF(S260&lt;Weiss_Rp_limit_1, 4*PI()/3*(S260*REarth)^3*(Weiss_dens_fac_1+Weiss_dens_fac_2*S260)/MEarth*1000, IF(S260&lt;Weiss_Rp_limit_2, Weiss_Mp_fac*(S260)^Weiss_Mp_exp, MJup_to_Mearth)))</f>
        <v>0</v>
      </c>
      <c r="V260">
        <f>IF(Q260&lt;&gt;"", Q260, IF(R260&lt;&gt;"", R260, IF(I260&lt;&gt;"", I260*MJup_to_Mearth, IF(J260&lt;&gt;"", J260*MJup_to_Mearth, U260))))</f>
        <v>8.5</v>
      </c>
      <c r="W260">
        <f>SQRT(P260/bigG)*Qs/((V260*Mearth_to_Msun)*(O260*Rsun_to_AU)^5)*(H260)^(13/2)/1000000000</f>
        <v>29054.569558173698</v>
      </c>
    </row>
    <row r="261" spans="1:23">
      <c r="A261">
        <v>82</v>
      </c>
      <c r="B261" t="s">
        <v>189</v>
      </c>
      <c r="C261" t="s">
        <v>14</v>
      </c>
      <c r="D261">
        <v>2</v>
      </c>
      <c r="E261" s="1">
        <f>IF(COUNTIF(B$2:B$420, B261) &gt; 1, 1, 0)</f>
        <v>0</v>
      </c>
      <c r="F261">
        <v>5.6</v>
      </c>
      <c r="G261">
        <v>5.6000000000000001E-2</v>
      </c>
      <c r="H261">
        <f t="shared" si="4"/>
        <v>5.6000000000000001E-2</v>
      </c>
      <c r="J261">
        <v>4.4999999999999998E-2</v>
      </c>
      <c r="L261">
        <v>0.74</v>
      </c>
      <c r="N261">
        <v>4.13</v>
      </c>
      <c r="O261">
        <f>IF(M261&lt;&gt;"", M261, IF(AND(L261&lt;&gt;"", N261&lt;&gt;""), SQRT(bigG_mks*(L261*Msun_to_kg)/10^(N261-2))/Rsun_to_m))</f>
        <v>1.2299760085236633</v>
      </c>
      <c r="P261">
        <f>IF(L261&lt;&gt;"", L261, 10^(N261-2)*(O261*Rsun_to_m)^2/bigG_mks/Msun_to_kg)</f>
        <v>0.74</v>
      </c>
      <c r="R261">
        <v>14.4</v>
      </c>
      <c r="U261" t="b">
        <f>IF(S261&lt;&gt;"", IF(S261&lt;Weiss_Rp_limit_1, 4*PI()/3*(S261*REarth)^3*(Weiss_dens_fac_1+Weiss_dens_fac_2*S261)/MEarth*1000, IF(S261&lt;Weiss_Rp_limit_2, Weiss_Mp_fac*(S261)^Weiss_Mp_exp, MJup_to_Mearth)))</f>
        <v>0</v>
      </c>
      <c r="V261">
        <f>IF(Q261&lt;&gt;"", Q261, IF(R261&lt;&gt;"", R261, IF(I261&lt;&gt;"", I261*MJup_to_Mearth, IF(J261&lt;&gt;"", J261*MJup_to_Mearth, U261))))</f>
        <v>14.4</v>
      </c>
      <c r="W261">
        <f>SQRT(P261/bigG)*Qs/((V261*Mearth_to_Msun)*(O261*Rsun_to_AU)^5)*(H261)^(13/2)/1000000000</f>
        <v>2629.3063901859341</v>
      </c>
    </row>
    <row r="262" spans="1:23">
      <c r="A262">
        <v>117</v>
      </c>
      <c r="B262" t="s">
        <v>169</v>
      </c>
      <c r="C262" t="s">
        <v>14</v>
      </c>
      <c r="D262">
        <v>2</v>
      </c>
      <c r="E262" s="1">
        <f>IF(COUNTIF(B$2:B$420, B262) &gt; 1, 1, 0)</f>
        <v>0</v>
      </c>
      <c r="F262">
        <v>5.1134000000000004</v>
      </c>
      <c r="G262">
        <v>5.6000000000000001E-2</v>
      </c>
      <c r="H262">
        <f t="shared" si="4"/>
        <v>5.6000000000000001E-2</v>
      </c>
      <c r="I262">
        <v>1.7999999999999999E-2</v>
      </c>
      <c r="K262">
        <v>0.33</v>
      </c>
      <c r="L262">
        <v>0.91</v>
      </c>
      <c r="M262">
        <v>0.86</v>
      </c>
      <c r="N262">
        <v>4.55</v>
      </c>
      <c r="O262">
        <f>IF(M262&lt;&gt;"", M262, IF(AND(L262&lt;&gt;"", N262&lt;&gt;""), SQRT(bigG_mks*(L262*Msun_to_kg)/10^(N262-2))/Rsun_to_m))</f>
        <v>0.86</v>
      </c>
      <c r="P262">
        <f>IF(L262&lt;&gt;"", L262, 10^(N262-2)*(O262*Rsun_to_m)^2/bigG_mks/Msun_to_kg)</f>
        <v>0.91</v>
      </c>
      <c r="Q262">
        <v>5.7</v>
      </c>
      <c r="S262">
        <v>3.7</v>
      </c>
      <c r="T262">
        <v>3.4000000000000002E-2</v>
      </c>
      <c r="U262">
        <f>IF(S262&lt;&gt;"", IF(S262&lt;Weiss_Rp_limit_1, 4*PI()/3*(S262*REarth)^3*(Weiss_dens_fac_1+Weiss_dens_fac_2*S262)/MEarth*1000, IF(S262&lt;Weiss_Rp_limit_2, Weiss_Mp_fac*(S262)^Weiss_Mp_exp, MJup_to_Mearth)))</f>
        <v>9.0819662442000624</v>
      </c>
      <c r="V262">
        <f>IF(Q262&lt;&gt;"", Q262, IF(R262&lt;&gt;"", R262, IF(I262&lt;&gt;"", I262*MJup_to_Mearth, IF(J262&lt;&gt;"", J262*MJup_to_Mearth, U262))))</f>
        <v>5.7</v>
      </c>
      <c r="W262">
        <f>SQRT(P262/bigG)*Qs/((V262*Mearth_to_Msun)*(O262*Rsun_to_AU)^5)*(H262)^(13/2)/1000000000</f>
        <v>44078.277533134577</v>
      </c>
    </row>
    <row r="263" spans="1:23">
      <c r="A263">
        <v>125</v>
      </c>
      <c r="B263" t="s">
        <v>277</v>
      </c>
      <c r="C263" t="s">
        <v>14</v>
      </c>
      <c r="D263">
        <v>3</v>
      </c>
      <c r="E263" s="1">
        <f>IF(COUNTIF(B$2:B$420, B263) &gt; 1, 1, 0)</f>
        <v>0</v>
      </c>
      <c r="F263">
        <v>8.6310000000000002</v>
      </c>
      <c r="G263">
        <v>6.0999999999999999E-2</v>
      </c>
      <c r="H263">
        <f t="shared" si="4"/>
        <v>6.0999999999999999E-2</v>
      </c>
      <c r="J263">
        <v>3.5000000000000003E-2</v>
      </c>
      <c r="L263">
        <v>0.4</v>
      </c>
      <c r="O263" t="b">
        <f>IF(M263&lt;&gt;"", M263, IF(AND(L263&lt;&gt;"", N263&lt;&gt;""), SQRT(bigG_mks*(L263*Msun_to_kg)/10^(N263-2))/Rsun_to_m))</f>
        <v>0</v>
      </c>
      <c r="P263">
        <f>IF(L263&lt;&gt;"", L263, 10^(N263-2)*(O263*Rsun_to_m)^2/bigG_mks/Msun_to_kg)</f>
        <v>0.4</v>
      </c>
      <c r="R263">
        <v>11</v>
      </c>
      <c r="U263" t="b">
        <f>IF(S263&lt;&gt;"", IF(S263&lt;Weiss_Rp_limit_1, 4*PI()/3*(S263*REarth)^3*(Weiss_dens_fac_1+Weiss_dens_fac_2*S263)/MEarth*1000, IF(S263&lt;Weiss_Rp_limit_2, Weiss_Mp_fac*(S263)^Weiss_Mp_exp, MJup_to_Mearth)))</f>
        <v>0</v>
      </c>
      <c r="V263">
        <f>IF(Q263&lt;&gt;"", Q263, IF(R263&lt;&gt;"", R263, IF(I263&lt;&gt;"", I263*MJup_to_Mearth, IF(J263&lt;&gt;"", J263*MJup_to_Mearth, U263))))</f>
        <v>11</v>
      </c>
      <c r="W263" t="e">
        <f>SQRT(P263/bigG)*Qs/((V263*Mearth_to_Msun)*(O263*Rsun_to_AU)^5)*(H263)^(13/2)/1000000000</f>
        <v>#DIV/0!</v>
      </c>
    </row>
    <row r="264" spans="1:23">
      <c r="A264">
        <v>138</v>
      </c>
      <c r="B264" t="s">
        <v>240</v>
      </c>
      <c r="C264" t="s">
        <v>14</v>
      </c>
      <c r="D264">
        <v>5</v>
      </c>
      <c r="E264" s="1">
        <f>IF(COUNTIF(B$2:B$420, B264) &gt; 1, 1, 0)</f>
        <v>0</v>
      </c>
      <c r="F264">
        <v>7.2004000000000001</v>
      </c>
      <c r="G264">
        <v>5.0500000000000003E-2</v>
      </c>
      <c r="H264">
        <f t="shared" si="4"/>
        <v>5.0500000000000003E-2</v>
      </c>
      <c r="J264">
        <v>1.7999999999999999E-2</v>
      </c>
      <c r="L264">
        <v>0.33</v>
      </c>
      <c r="N264">
        <v>4.6900000000000004</v>
      </c>
      <c r="O264">
        <f>IF(M264&lt;&gt;"", M264, IF(AND(L264&lt;&gt;"", N264&lt;&gt;""), SQRT(bigG_mks*(L264*Msun_to_kg)/10^(N264-2))/Rsun_to_m))</f>
        <v>0.43106002562741125</v>
      </c>
      <c r="P264">
        <f>IF(L264&lt;&gt;"", L264, 10^(N264-2)*(O264*Rsun_to_m)^2/bigG_mks/Msun_to_kg)</f>
        <v>0.33</v>
      </c>
      <c r="R264">
        <v>5.6</v>
      </c>
      <c r="U264" t="b">
        <f>IF(S264&lt;&gt;"", IF(S264&lt;Weiss_Rp_limit_1, 4*PI()/3*(S264*REarth)^3*(Weiss_dens_fac_1+Weiss_dens_fac_2*S264)/MEarth*1000, IF(S264&lt;Weiss_Rp_limit_2, Weiss_Mp_fac*(S264)^Weiss_Mp_exp, MJup_to_Mearth)))</f>
        <v>0</v>
      </c>
      <c r="V264">
        <f>IF(Q264&lt;&gt;"", Q264, IF(R264&lt;&gt;"", R264, IF(I264&lt;&gt;"", I264*MJup_to_Mearth, IF(J264&lt;&gt;"", J264*MJup_to_Mearth, U264))))</f>
        <v>5.6</v>
      </c>
      <c r="W264">
        <f>SQRT(P264/bigG)*Qs/((V264*Mearth_to_Msun)*(O264*Rsun_to_AU)^5)*(H264)^(13/2)/1000000000</f>
        <v>436137.07232100889</v>
      </c>
    </row>
    <row r="265" spans="1:23">
      <c r="A265">
        <v>145</v>
      </c>
      <c r="B265" t="s">
        <v>107</v>
      </c>
      <c r="C265" t="s">
        <v>23</v>
      </c>
      <c r="D265">
        <v>3</v>
      </c>
      <c r="E265" s="1">
        <f>IF(COUNTIF(B$2:B$420, B265) &gt; 1, 1, 0)</f>
        <v>0</v>
      </c>
      <c r="F265">
        <v>3.6</v>
      </c>
      <c r="G265">
        <v>4.1300000000000003E-2</v>
      </c>
      <c r="H265">
        <f t="shared" si="4"/>
        <v>4.1300000000000003E-2</v>
      </c>
      <c r="J265">
        <v>1.4E-2</v>
      </c>
      <c r="L265">
        <v>0.71</v>
      </c>
      <c r="O265" t="b">
        <f>IF(M265&lt;&gt;"", M265, IF(AND(L265&lt;&gt;"", N265&lt;&gt;""), SQRT(bigG_mks*(L265*Msun_to_kg)/10^(N265-2))/Rsun_to_m))</f>
        <v>0</v>
      </c>
      <c r="P265">
        <f>IF(L265&lt;&gt;"", L265, 10^(N265-2)*(O265*Rsun_to_m)^2/bigG_mks/Msun_to_kg)</f>
        <v>0.71</v>
      </c>
      <c r="R265">
        <v>4.4000000000000004</v>
      </c>
      <c r="U265" t="b">
        <f>IF(S265&lt;&gt;"", IF(S265&lt;Weiss_Rp_limit_1, 4*PI()/3*(S265*REarth)^3*(Weiss_dens_fac_1+Weiss_dens_fac_2*S265)/MEarth*1000, IF(S265&lt;Weiss_Rp_limit_2, Weiss_Mp_fac*(S265)^Weiss_Mp_exp, MJup_to_Mearth)))</f>
        <v>0</v>
      </c>
      <c r="V265">
        <f>IF(Q265&lt;&gt;"", Q265, IF(R265&lt;&gt;"", R265, IF(I265&lt;&gt;"", I265*MJup_to_Mearth, IF(J265&lt;&gt;"", J265*MJup_to_Mearth, U265))))</f>
        <v>4.4000000000000004</v>
      </c>
      <c r="W265" t="e">
        <f>SQRT(P265/bigG)*Qs/((V265*Mearth_to_Msun)*(O265*Rsun_to_AU)^5)*(H265)^(13/2)/1000000000</f>
        <v>#DIV/0!</v>
      </c>
    </row>
    <row r="266" spans="1:23">
      <c r="A266">
        <v>153</v>
      </c>
      <c r="B266" t="s">
        <v>39</v>
      </c>
      <c r="C266" t="s">
        <v>23</v>
      </c>
      <c r="D266">
        <v>4</v>
      </c>
      <c r="E266" s="1">
        <f>IF(COUNTIF(B$2:B$420, B266) &gt; 1, 1, 0)</f>
        <v>0</v>
      </c>
      <c r="F266">
        <v>1.9377800000000001</v>
      </c>
      <c r="G266">
        <v>2.0806999999999999E-2</v>
      </c>
      <c r="H266">
        <f t="shared" si="4"/>
        <v>2.0806999999999999E-2</v>
      </c>
      <c r="I266">
        <v>2.1000000000000001E-2</v>
      </c>
      <c r="L266">
        <v>0.33</v>
      </c>
      <c r="O266" t="b">
        <f>IF(M266&lt;&gt;"", M266, IF(AND(L266&lt;&gt;"", N266&lt;&gt;""), SQRT(bigG_mks*(L266*Msun_to_kg)/10^(N266-2))/Rsun_to_m))</f>
        <v>0</v>
      </c>
      <c r="P266">
        <f>IF(L266&lt;&gt;"", L266, 10^(N266-2)*(O266*Rsun_to_m)^2/bigG_mks/Msun_to_kg)</f>
        <v>0.33</v>
      </c>
      <c r="Q266">
        <v>6.83</v>
      </c>
      <c r="U266" t="b">
        <f>IF(S266&lt;&gt;"", IF(S266&lt;Weiss_Rp_limit_1, 4*PI()/3*(S266*REarth)^3*(Weiss_dens_fac_1+Weiss_dens_fac_2*S266)/MEarth*1000, IF(S266&lt;Weiss_Rp_limit_2, Weiss_Mp_fac*(S266)^Weiss_Mp_exp, MJup_to_Mearth)))</f>
        <v>0</v>
      </c>
      <c r="V266">
        <f>IF(Q266&lt;&gt;"", Q266, IF(R266&lt;&gt;"", R266, IF(I266&lt;&gt;"", I266*MJup_to_Mearth, IF(J266&lt;&gt;"", J266*MJup_to_Mearth, U266))))</f>
        <v>6.83</v>
      </c>
      <c r="W266" t="e">
        <f>SQRT(P266/bigG)*Qs/((V266*Mearth_to_Msun)*(O266*Rsun_to_AU)^5)*(H266)^(13/2)/1000000000</f>
        <v>#DIV/0!</v>
      </c>
    </row>
    <row r="267" spans="1:23">
      <c r="A267">
        <v>172</v>
      </c>
      <c r="B267" t="s">
        <v>72</v>
      </c>
      <c r="C267" t="s">
        <v>14</v>
      </c>
      <c r="D267">
        <v>2</v>
      </c>
      <c r="E267" s="1">
        <f>IF(COUNTIF(B$2:B$420, B267) &gt; 1, 1, 0)</f>
        <v>0</v>
      </c>
      <c r="F267">
        <v>2.9162499999999998</v>
      </c>
      <c r="H267">
        <f t="shared" si="4"/>
        <v>4.2685099196500369E-2</v>
      </c>
      <c r="I267">
        <v>0.85099999999999998</v>
      </c>
      <c r="K267">
        <v>1.272</v>
      </c>
      <c r="L267">
        <v>1.22</v>
      </c>
      <c r="M267">
        <v>1.56</v>
      </c>
      <c r="N267">
        <v>4.13</v>
      </c>
      <c r="O267">
        <f>IF(M267&lt;&gt;"", M267, IF(AND(L267&lt;&gt;"", N267&lt;&gt;""), SQRT(bigG_mks*(L267*Msun_to_kg)/10^(N267-2))/Rsun_to_m))</f>
        <v>1.56</v>
      </c>
      <c r="P267">
        <f>IF(L267&lt;&gt;"", L267, 10^(N267-2)*(O267*Rsun_to_m)^2/bigG_mks/Msun_to_kg)</f>
        <v>1.22</v>
      </c>
      <c r="Q267">
        <v>270.46199999999999</v>
      </c>
      <c r="S267">
        <v>14.257999999999999</v>
      </c>
      <c r="T267">
        <v>0.13100000000000001</v>
      </c>
      <c r="U267">
        <f>IF(S267&lt;&gt;"", IF(S267&lt;Weiss_Rp_limit_1, 4*PI()/3*(S267*REarth)^3*(Weiss_dens_fac_1+Weiss_dens_fac_2*S267)/MEarth*1000, IF(S267&lt;Weiss_Rp_limit_2, Weiss_Mp_fac*(S267)^Weiss_Mp_exp, MJup_to_Mearth)))</f>
        <v>318</v>
      </c>
      <c r="V267">
        <f>IF(Q267&lt;&gt;"", Q267, IF(R267&lt;&gt;"", R267, IF(I267&lt;&gt;"", I267*MJup_to_Mearth, IF(J267&lt;&gt;"", J267*MJup_to_Mearth, U267))))</f>
        <v>270.46199999999999</v>
      </c>
      <c r="W267">
        <f>SQRT(P267/bigG)*Qs/((V267*Mearth_to_Msun)*(O267*Rsun_to_AU)^5)*(H267)^(13/2)/1000000000</f>
        <v>9.3776806966864523</v>
      </c>
    </row>
    <row r="268" spans="1:23">
      <c r="A268">
        <v>205</v>
      </c>
      <c r="B268" t="s">
        <v>139</v>
      </c>
      <c r="C268" t="s">
        <v>14</v>
      </c>
      <c r="D268">
        <v>2</v>
      </c>
      <c r="E268" s="1">
        <f>IF(COUNTIF(B$2:B$420, B268) &gt; 1, 1, 0)</f>
        <v>0</v>
      </c>
      <c r="F268">
        <v>4.3012189999999997</v>
      </c>
      <c r="G268">
        <v>5.0700000000000002E-2</v>
      </c>
      <c r="H268">
        <f t="shared" si="4"/>
        <v>5.0700000000000002E-2</v>
      </c>
      <c r="I268">
        <v>0.35199999999999998</v>
      </c>
      <c r="K268">
        <v>1.242</v>
      </c>
      <c r="L268">
        <v>0.94</v>
      </c>
      <c r="M268">
        <v>0.95</v>
      </c>
      <c r="N268">
        <v>4.46</v>
      </c>
      <c r="O268">
        <f>IF(M268&lt;&gt;"", M268, IF(AND(L268&lt;&gt;"", N268&lt;&gt;""), SQRT(bigG_mks*(L268*Msun_to_kg)/10^(N268-2))/Rsun_to_m))</f>
        <v>0.95</v>
      </c>
      <c r="P268">
        <f>IF(L268&lt;&gt;"", L268, 10^(N268-2)*(O268*Rsun_to_m)^2/bigG_mks/Msun_to_kg)</f>
        <v>0.94</v>
      </c>
      <c r="Q268">
        <v>111.871</v>
      </c>
      <c r="S268">
        <v>13.922000000000001</v>
      </c>
      <c r="T268">
        <v>0.128</v>
      </c>
      <c r="U268">
        <f>IF(S268&lt;&gt;"", IF(S268&lt;Weiss_Rp_limit_1, 4*PI()/3*(S268*REarth)^3*(Weiss_dens_fac_1+Weiss_dens_fac_2*S268)/MEarth*1000, IF(S268&lt;Weiss_Rp_limit_2, Weiss_Mp_fac*(S268)^Weiss_Mp_exp, MJup_to_Mearth)))</f>
        <v>318</v>
      </c>
      <c r="V268">
        <f>IF(Q268&lt;&gt;"", Q268, IF(R268&lt;&gt;"", R268, IF(I268&lt;&gt;"", I268*MJup_to_Mearth, IF(J268&lt;&gt;"", J268*MJup_to_Mearth, U268))))</f>
        <v>111.871</v>
      </c>
      <c r="W268">
        <f>SQRT(P268/bigG)*Qs/((V268*Mearth_to_Msun)*(O268*Rsun_to_AU)^5)*(H268)^(13/2)/1000000000</f>
        <v>727.15830906798283</v>
      </c>
    </row>
    <row r="269" spans="1:23">
      <c r="A269">
        <v>248</v>
      </c>
      <c r="B269" t="s">
        <v>197</v>
      </c>
      <c r="C269" t="s">
        <v>16</v>
      </c>
      <c r="D269">
        <v>6</v>
      </c>
      <c r="E269" s="1">
        <f>IF(COUNTIF(B$2:B$420, B269) &gt; 1, 1, 0)</f>
        <v>0</v>
      </c>
      <c r="F269">
        <v>5.75962</v>
      </c>
      <c r="G269">
        <v>6.4100000000000004E-2</v>
      </c>
      <c r="H269">
        <f t="shared" si="4"/>
        <v>6.4100000000000004E-2</v>
      </c>
      <c r="J269">
        <v>4.1000000000000002E-2</v>
      </c>
      <c r="O269" t="b">
        <f>IF(M269&lt;&gt;"", M269, IF(AND(L269&lt;&gt;"", N269&lt;&gt;""), SQRT(bigG_mks*(L269*Msun_to_kg)/10^(N269-2))/Rsun_to_m))</f>
        <v>0</v>
      </c>
      <c r="P269">
        <f>IF(L269&lt;&gt;"", L269, 10^(N269-2)*(O269*Rsun_to_m)^2/bigG_mks/Msun_to_kg)</f>
        <v>0</v>
      </c>
      <c r="R269">
        <v>13.17</v>
      </c>
      <c r="U269" t="b">
        <f>IF(S269&lt;&gt;"", IF(S269&lt;Weiss_Rp_limit_1, 4*PI()/3*(S269*REarth)^3*(Weiss_dens_fac_1+Weiss_dens_fac_2*S269)/MEarth*1000, IF(S269&lt;Weiss_Rp_limit_2, Weiss_Mp_fac*(S269)^Weiss_Mp_exp, MJup_to_Mearth)))</f>
        <v>0</v>
      </c>
      <c r="V269">
        <f>IF(Q269&lt;&gt;"", Q269, IF(R269&lt;&gt;"", R269, IF(I269&lt;&gt;"", I269*MJup_to_Mearth, IF(J269&lt;&gt;"", J269*MJup_to_Mearth, U269))))</f>
        <v>13.17</v>
      </c>
      <c r="W269" t="e">
        <f>SQRT(P269/bigG)*Qs/((V269*Mearth_to_Msun)*(O269*Rsun_to_AU)^5)*(H269)^(13/2)/1000000000</f>
        <v>#DIV/0!</v>
      </c>
    </row>
    <row r="270" spans="1:23">
      <c r="A270">
        <v>424</v>
      </c>
      <c r="B270" t="s">
        <v>253</v>
      </c>
      <c r="C270" t="s">
        <v>14</v>
      </c>
      <c r="D270">
        <v>2</v>
      </c>
      <c r="E270" s="1">
        <f>IF(COUNTIF(B$2:B$420, B270) &gt; 1, 1, 0)</f>
        <v>0</v>
      </c>
      <c r="F270">
        <v>7.8543000000000003</v>
      </c>
      <c r="G270">
        <v>7.9000000000000001E-2</v>
      </c>
      <c r="H270">
        <f t="shared" si="4"/>
        <v>7.9000000000000001E-2</v>
      </c>
      <c r="J270">
        <v>5.3999999999999999E-2</v>
      </c>
      <c r="L270">
        <v>1.05</v>
      </c>
      <c r="N270">
        <v>4.28</v>
      </c>
      <c r="O270">
        <f>IF(M270&lt;&gt;"", M270, IF(AND(L270&lt;&gt;"", N270&lt;&gt;""), SQRT(bigG_mks*(L270*Msun_to_kg)/10^(N270-2))/Rsun_to_m))</f>
        <v>1.2327511887522538</v>
      </c>
      <c r="P270">
        <f>IF(L270&lt;&gt;"", L270, 10^(N270-2)*(O270*Rsun_to_m)^2/bigG_mks/Msun_to_kg)</f>
        <v>1.05</v>
      </c>
      <c r="R270">
        <v>17.161999999999999</v>
      </c>
      <c r="U270" t="b">
        <f>IF(S270&lt;&gt;"", IF(S270&lt;Weiss_Rp_limit_1, 4*PI()/3*(S270*REarth)^3*(Weiss_dens_fac_1+Weiss_dens_fac_2*S270)/MEarth*1000, IF(S270&lt;Weiss_Rp_limit_2, Weiss_Mp_fac*(S270)^Weiss_Mp_exp, MJup_to_Mearth)))</f>
        <v>0</v>
      </c>
      <c r="V270">
        <f>IF(Q270&lt;&gt;"", Q270, IF(R270&lt;&gt;"", R270, IF(I270&lt;&gt;"", I270*MJup_to_Mearth, IF(J270&lt;&gt;"", J270*MJup_to_Mearth, U270))))</f>
        <v>17.161999999999999</v>
      </c>
      <c r="W270">
        <f>SQRT(P270/bigG)*Qs/((V270*Mearth_to_Msun)*(O270*Rsun_to_AU)^5)*(H270)^(13/2)/1000000000</f>
        <v>24326.215545455132</v>
      </c>
    </row>
    <row r="271" spans="1:23">
      <c r="A271">
        <v>444</v>
      </c>
      <c r="B271" t="s">
        <v>129</v>
      </c>
      <c r="C271" t="s">
        <v>16</v>
      </c>
      <c r="D271">
        <v>3</v>
      </c>
      <c r="E271" s="1">
        <f>IF(COUNTIF(B$2:B$420, B271) &gt; 1, 1, 0)</f>
        <v>0</v>
      </c>
      <c r="F271">
        <v>4.1547000000000001</v>
      </c>
      <c r="G271">
        <v>0.05</v>
      </c>
      <c r="H271">
        <f t="shared" si="4"/>
        <v>0.05</v>
      </c>
      <c r="J271">
        <v>5.8000000000000003E-2</v>
      </c>
      <c r="O271" t="b">
        <f>IF(M271&lt;&gt;"", M271, IF(AND(L271&lt;&gt;"", N271&lt;&gt;""), SQRT(bigG_mks*(L271*Msun_to_kg)/10^(N271-2))/Rsun_to_m))</f>
        <v>0</v>
      </c>
      <c r="P271">
        <f>IF(L271&lt;&gt;"", L271, 10^(N271-2)*(O271*Rsun_to_m)^2/bigG_mks/Msun_to_kg)</f>
        <v>0</v>
      </c>
      <c r="R271">
        <v>18</v>
      </c>
      <c r="U271" t="b">
        <f>IF(S271&lt;&gt;"", IF(S271&lt;Weiss_Rp_limit_1, 4*PI()/3*(S271*REarth)^3*(Weiss_dens_fac_1+Weiss_dens_fac_2*S271)/MEarth*1000, IF(S271&lt;Weiss_Rp_limit_2, Weiss_Mp_fac*(S271)^Weiss_Mp_exp, MJup_to_Mearth)))</f>
        <v>0</v>
      </c>
      <c r="V271">
        <f>IF(Q271&lt;&gt;"", Q271, IF(R271&lt;&gt;"", R271, IF(I271&lt;&gt;"", I271*MJup_to_Mearth, IF(J271&lt;&gt;"", J271*MJup_to_Mearth, U271))))</f>
        <v>18</v>
      </c>
      <c r="W271" t="e">
        <f>SQRT(P271/bigG)*Qs/((V271*Mearth_to_Msun)*(O271*Rsun_to_AU)^5)*(H271)^(13/2)/1000000000</f>
        <v>#DIV/0!</v>
      </c>
    </row>
    <row r="272" spans="1:23">
      <c r="A272">
        <v>497</v>
      </c>
      <c r="B272" t="s">
        <v>290</v>
      </c>
      <c r="C272" t="s">
        <v>23</v>
      </c>
      <c r="D272">
        <v>4</v>
      </c>
      <c r="E272" s="1">
        <f>IF(COUNTIF(B$2:B$420, B272) &gt; 1, 1, 0)</f>
        <v>0</v>
      </c>
      <c r="F272">
        <v>9.6386000000000003</v>
      </c>
      <c r="G272">
        <v>9.0939999999999993E-2</v>
      </c>
      <c r="H272">
        <f t="shared" si="4"/>
        <v>9.0939999999999993E-2</v>
      </c>
      <c r="J272">
        <v>3.3210000000000003E-2</v>
      </c>
      <c r="L272">
        <v>1.08</v>
      </c>
      <c r="N272">
        <v>4.37</v>
      </c>
      <c r="O272">
        <f>IF(M272&lt;&gt;"", M272, IF(AND(L272&lt;&gt;"", N272&lt;&gt;""), SQRT(bigG_mks*(L272*Msun_to_kg)/10^(N272-2))/Rsun_to_m))</f>
        <v>1.1271784009439056</v>
      </c>
      <c r="P272">
        <f>IF(L272&lt;&gt;"", L272, 10^(N272-2)*(O272*Rsun_to_m)^2/bigG_mks/Msun_to_kg)</f>
        <v>1.08</v>
      </c>
      <c r="R272">
        <v>10.5547</v>
      </c>
      <c r="U272" t="b">
        <f>IF(S272&lt;&gt;"", IF(S272&lt;Weiss_Rp_limit_1, 4*PI()/3*(S272*REarth)^3*(Weiss_dens_fac_1+Weiss_dens_fac_2*S272)/MEarth*1000, IF(S272&lt;Weiss_Rp_limit_2, Weiss_Mp_fac*(S272)^Weiss_Mp_exp, MJup_to_Mearth)))</f>
        <v>0</v>
      </c>
      <c r="V272">
        <f>IF(Q272&lt;&gt;"", Q272, IF(R272&lt;&gt;"", R272, IF(I272&lt;&gt;"", I272*MJup_to_Mearth, IF(J272&lt;&gt;"", J272*MJup_to_Mearth, U272))))</f>
        <v>10.5547</v>
      </c>
      <c r="W272">
        <f>SQRT(P272/bigG)*Qs/((V272*Mearth_to_Msun)*(O272*Rsun_to_AU)^5)*(H272)^(13/2)/1000000000</f>
        <v>156696.29300278242</v>
      </c>
    </row>
    <row r="273" spans="1:23">
      <c r="A273">
        <v>526</v>
      </c>
      <c r="B273" t="s">
        <v>287</v>
      </c>
      <c r="C273" t="s">
        <v>14</v>
      </c>
      <c r="D273">
        <v>3</v>
      </c>
      <c r="E273" s="1">
        <f>IF(COUNTIF(B$2:B$420, B273) &gt; 1, 1, 0)</f>
        <v>0</v>
      </c>
      <c r="F273">
        <v>9.3742999999999999</v>
      </c>
      <c r="G273">
        <v>0.08</v>
      </c>
      <c r="H273">
        <f t="shared" si="4"/>
        <v>0.08</v>
      </c>
      <c r="J273">
        <v>2.4E-2</v>
      </c>
      <c r="L273">
        <v>0.78</v>
      </c>
      <c r="N273">
        <v>4.37</v>
      </c>
      <c r="O273">
        <f>IF(M273&lt;&gt;"", M273, IF(AND(L273&lt;&gt;"", N273&lt;&gt;""), SQRT(bigG_mks*(L273*Msun_to_kg)/10^(N273-2))/Rsun_to_m))</f>
        <v>0.9579174436188812</v>
      </c>
      <c r="P273">
        <f>IF(L273&lt;&gt;"", L273, 10^(N273-2)*(O273*Rsun_to_m)^2/bigG_mks/Msun_to_kg)</f>
        <v>0.78</v>
      </c>
      <c r="R273">
        <v>7.5</v>
      </c>
      <c r="U273" t="b">
        <f>IF(S273&lt;&gt;"", IF(S273&lt;Weiss_Rp_limit_1, 4*PI()/3*(S273*REarth)^3*(Weiss_dens_fac_1+Weiss_dens_fac_2*S273)/MEarth*1000, IF(S273&lt;Weiss_Rp_limit_2, Weiss_Mp_fac*(S273)^Weiss_Mp_exp, MJup_to_Mearth)))</f>
        <v>0</v>
      </c>
      <c r="V273">
        <f>IF(Q273&lt;&gt;"", Q273, IF(R273&lt;&gt;"", R273, IF(I273&lt;&gt;"", I273*MJup_to_Mearth, IF(J273&lt;&gt;"", J273*MJup_to_Mearth, U273))))</f>
        <v>7.5</v>
      </c>
      <c r="W273">
        <f>SQRT(P273/bigG)*Qs/((V273*Mearth_to_Msun)*(O273*Rsun_to_AU)^5)*(H273)^(13/2)/1000000000</f>
        <v>183772.02445807456</v>
      </c>
    </row>
    <row r="274" spans="1:23">
      <c r="A274">
        <v>534</v>
      </c>
      <c r="B274" t="s">
        <v>79</v>
      </c>
      <c r="C274" t="s">
        <v>14</v>
      </c>
      <c r="D274">
        <v>2</v>
      </c>
      <c r="E274" s="1">
        <f>IF(COUNTIF(B$2:B$420, B274) &gt; 1, 1, 0)</f>
        <v>0</v>
      </c>
      <c r="F274">
        <v>3.0965828000000002</v>
      </c>
      <c r="G274">
        <v>4.2599999999999999E-2</v>
      </c>
      <c r="H274">
        <f t="shared" si="4"/>
        <v>4.2599999999999999E-2</v>
      </c>
      <c r="J274">
        <v>0.52300000000000002</v>
      </c>
      <c r="L274">
        <v>1</v>
      </c>
      <c r="O274" t="b">
        <f>IF(M274&lt;&gt;"", M274, IF(AND(L274&lt;&gt;"", N274&lt;&gt;""), SQRT(bigG_mks*(L274*Msun_to_kg)/10^(N274-2))/Rsun_to_m))</f>
        <v>0</v>
      </c>
      <c r="P274">
        <f>IF(L274&lt;&gt;"", L274, 10^(N274-2)*(O274*Rsun_to_m)^2/bigG_mks/Msun_to_kg)</f>
        <v>1</v>
      </c>
      <c r="R274">
        <v>166.21799999999999</v>
      </c>
      <c r="U274" t="b">
        <f>IF(S274&lt;&gt;"", IF(S274&lt;Weiss_Rp_limit_1, 4*PI()/3*(S274*REarth)^3*(Weiss_dens_fac_1+Weiss_dens_fac_2*S274)/MEarth*1000, IF(S274&lt;Weiss_Rp_limit_2, Weiss_Mp_fac*(S274)^Weiss_Mp_exp, MJup_to_Mearth)))</f>
        <v>0</v>
      </c>
      <c r="V274">
        <f>IF(Q274&lt;&gt;"", Q274, IF(R274&lt;&gt;"", R274, IF(I274&lt;&gt;"", I274*MJup_to_Mearth, IF(J274&lt;&gt;"", J274*MJup_to_Mearth, U274))))</f>
        <v>166.21799999999999</v>
      </c>
      <c r="W274" t="e">
        <f>SQRT(P274/bigG)*Qs/((V274*Mearth_to_Msun)*(O274*Rsun_to_AU)^5)*(H274)^(13/2)/1000000000</f>
        <v>#DIV/0!</v>
      </c>
    </row>
    <row r="275" spans="1:23">
      <c r="A275">
        <v>571</v>
      </c>
      <c r="B275" t="s">
        <v>119</v>
      </c>
      <c r="C275" t="s">
        <v>14</v>
      </c>
      <c r="D275">
        <v>2</v>
      </c>
      <c r="E275" s="1">
        <f>IF(COUNTIF(B$2:B$420, B275) &gt; 1, 1, 0)</f>
        <v>0</v>
      </c>
      <c r="F275">
        <v>3.93404</v>
      </c>
      <c r="G275">
        <v>4.7E-2</v>
      </c>
      <c r="H275">
        <f t="shared" si="4"/>
        <v>4.7E-2</v>
      </c>
      <c r="J275">
        <v>0.02</v>
      </c>
      <c r="L275">
        <v>0.87</v>
      </c>
      <c r="N275">
        <v>4.3099999999999996</v>
      </c>
      <c r="O275">
        <f>IF(M275&lt;&gt;"", M275, IF(AND(L275&lt;&gt;"", N275&lt;&gt;""), SQRT(bigG_mks*(L275*Msun_to_kg)/10^(N275-2))/Rsun_to_m))</f>
        <v>1.0840277673051362</v>
      </c>
      <c r="P275">
        <f>IF(L275&lt;&gt;"", L275, 10^(N275-2)*(O275*Rsun_to_m)^2/bigG_mks/Msun_to_kg)</f>
        <v>0.87</v>
      </c>
      <c r="R275">
        <v>6.6</v>
      </c>
      <c r="U275" t="b">
        <f>IF(S275&lt;&gt;"", IF(S275&lt;Weiss_Rp_limit_1, 4*PI()/3*(S275*REarth)^3*(Weiss_dens_fac_1+Weiss_dens_fac_2*S275)/MEarth*1000, IF(S275&lt;Weiss_Rp_limit_2, Weiss_Mp_fac*(S275)^Weiss_Mp_exp, MJup_to_Mearth)))</f>
        <v>0</v>
      </c>
      <c r="V275">
        <f>IF(Q275&lt;&gt;"", Q275, IF(R275&lt;&gt;"", R275, IF(I275&lt;&gt;"", I275*MJup_to_Mearth, IF(J275&lt;&gt;"", J275*MJup_to_Mearth, U275))))</f>
        <v>6.6</v>
      </c>
      <c r="W275">
        <f>SQRT(P275/bigG)*Qs/((V275*Mearth_to_Msun)*(O275*Rsun_to_AU)^5)*(H275)^(13/2)/1000000000</f>
        <v>3745.4032994298987</v>
      </c>
    </row>
    <row r="276" spans="1:23">
      <c r="A276">
        <v>577</v>
      </c>
      <c r="B276" t="s">
        <v>238</v>
      </c>
      <c r="C276" t="s">
        <v>14</v>
      </c>
      <c r="D276">
        <v>2</v>
      </c>
      <c r="E276" s="1">
        <f>IF(COUNTIF(B$2:B$420, B276) &gt; 1, 1, 0)</f>
        <v>0</v>
      </c>
      <c r="F276">
        <v>7.1268159999999998</v>
      </c>
      <c r="G276">
        <v>7.4800000000000005E-2</v>
      </c>
      <c r="H276">
        <f t="shared" si="4"/>
        <v>7.4800000000000005E-2</v>
      </c>
      <c r="J276">
        <v>1.39</v>
      </c>
      <c r="L276">
        <v>1.02</v>
      </c>
      <c r="N276">
        <v>4.3099999999999996</v>
      </c>
      <c r="O276">
        <f>IF(M276&lt;&gt;"", M276, IF(AND(L276&lt;&gt;"", N276&lt;&gt;""), SQRT(bigG_mks*(L276*Msun_to_kg)/10^(N276-2))/Rsun_to_m))</f>
        <v>1.1737642189629145</v>
      </c>
      <c r="P276">
        <f>IF(L276&lt;&gt;"", L276, 10^(N276-2)*(O276*Rsun_to_m)^2/bigG_mks/Msun_to_kg)</f>
        <v>1.02</v>
      </c>
      <c r="R276">
        <v>441.77</v>
      </c>
      <c r="U276" t="b">
        <f>IF(S276&lt;&gt;"", IF(S276&lt;Weiss_Rp_limit_1, 4*PI()/3*(S276*REarth)^3*(Weiss_dens_fac_1+Weiss_dens_fac_2*S276)/MEarth*1000, IF(S276&lt;Weiss_Rp_limit_2, Weiss_Mp_fac*(S276)^Weiss_Mp_exp, MJup_to_Mearth)))</f>
        <v>0</v>
      </c>
      <c r="V276">
        <f>IF(Q276&lt;&gt;"", Q276, IF(R276&lt;&gt;"", R276, IF(I276&lt;&gt;"", I276*MJup_to_Mearth, IF(J276&lt;&gt;"", J276*MJup_to_Mearth, U276))))</f>
        <v>441.77</v>
      </c>
      <c r="W276">
        <f>SQRT(P276/bigG)*Qs/((V276*Mearth_to_Msun)*(O276*Rsun_to_AU)^5)*(H276)^(13/2)/1000000000</f>
        <v>834.46624810476055</v>
      </c>
    </row>
    <row r="277" spans="1:23">
      <c r="A277">
        <v>330</v>
      </c>
      <c r="B277" t="s">
        <v>125</v>
      </c>
      <c r="C277" t="s">
        <v>14</v>
      </c>
      <c r="D277">
        <v>2</v>
      </c>
      <c r="E277" s="1">
        <f>IF(COUNTIF(B$2:B$420, B277) &gt; 1, 1, 0)</f>
        <v>0</v>
      </c>
      <c r="F277">
        <v>4.0845000000000002</v>
      </c>
      <c r="G277">
        <v>0.05</v>
      </c>
      <c r="H277">
        <f t="shared" si="4"/>
        <v>0.05</v>
      </c>
      <c r="J277">
        <v>7.1669999999999998E-2</v>
      </c>
      <c r="O277" t="b">
        <f>IF(M277&lt;&gt;"", M277, IF(AND(L277&lt;&gt;"", N277&lt;&gt;""), SQRT(bigG_mks*(L277*Msun_to_kg)/10^(N277-2))/Rsun_to_m))</f>
        <v>0</v>
      </c>
      <c r="P277">
        <f>IF(L277&lt;&gt;"", L277, 10^(N277-2)*(O277*Rsun_to_m)^2/bigG_mks/Msun_to_kg)</f>
        <v>0</v>
      </c>
      <c r="R277">
        <v>22.777920000000002</v>
      </c>
      <c r="U277" t="b">
        <f>IF(S277&lt;&gt;"", IF(S277&lt;Weiss_Rp_limit_1, 4*PI()/3*(S277*REarth)^3*(Weiss_dens_fac_1+Weiss_dens_fac_2*S277)/MEarth*1000, IF(S277&lt;Weiss_Rp_limit_2, Weiss_Mp_fac*(S277)^Weiss_Mp_exp, MJup_to_Mearth)))</f>
        <v>0</v>
      </c>
      <c r="V277">
        <f>IF(Q277&lt;&gt;"", Q277, IF(R277&lt;&gt;"", R277, IF(I277&lt;&gt;"", I277*MJup_to_Mearth, IF(J277&lt;&gt;"", J277*MJup_to_Mearth, U277))))</f>
        <v>22.777920000000002</v>
      </c>
      <c r="W277" t="e">
        <f>SQRT(P277/bigG)*Qs/((V277*Mearth_to_Msun)*(O277*Rsun_to_AU)^5)*(H277)^(13/2)/1000000000</f>
        <v>#DIV/0!</v>
      </c>
    </row>
    <row r="278" spans="1:23">
      <c r="A278">
        <v>348</v>
      </c>
      <c r="B278" t="s">
        <v>278</v>
      </c>
      <c r="C278" t="s">
        <v>14</v>
      </c>
      <c r="D278">
        <v>3</v>
      </c>
      <c r="E278" s="1">
        <f>IF(COUNTIF(B$2:B$420, B278) &gt; 1, 1, 0)</f>
        <v>0</v>
      </c>
      <c r="F278">
        <v>8.6669999999999998</v>
      </c>
      <c r="G278">
        <v>7.85E-2</v>
      </c>
      <c r="H278">
        <f t="shared" si="4"/>
        <v>7.85E-2</v>
      </c>
      <c r="J278">
        <v>3.3000000000000002E-2</v>
      </c>
      <c r="O278" t="b">
        <f>IF(M278&lt;&gt;"", M278, IF(AND(L278&lt;&gt;"", N278&lt;&gt;""), SQRT(bigG_mks*(L278*Msun_to_kg)/10^(N278-2))/Rsun_to_m))</f>
        <v>0</v>
      </c>
      <c r="P278">
        <f>IF(L278&lt;&gt;"", L278, 10^(N278-2)*(O278*Rsun_to_m)^2/bigG_mks/Msun_to_kg)</f>
        <v>0</v>
      </c>
      <c r="R278">
        <v>10.488</v>
      </c>
      <c r="U278" t="b">
        <f>IF(S278&lt;&gt;"", IF(S278&lt;Weiss_Rp_limit_1, 4*PI()/3*(S278*REarth)^3*(Weiss_dens_fac_1+Weiss_dens_fac_2*S278)/MEarth*1000, IF(S278&lt;Weiss_Rp_limit_2, Weiss_Mp_fac*(S278)^Weiss_Mp_exp, MJup_to_Mearth)))</f>
        <v>0</v>
      </c>
      <c r="V278">
        <f>IF(Q278&lt;&gt;"", Q278, IF(R278&lt;&gt;"", R278, IF(I278&lt;&gt;"", I278*MJup_to_Mearth, IF(J278&lt;&gt;"", J278*MJup_to_Mearth, U278))))</f>
        <v>10.488</v>
      </c>
      <c r="W278" t="e">
        <f>SQRT(P278/bigG)*Qs/((V278*Mearth_to_Msun)*(O278*Rsun_to_AU)^5)*(H278)^(13/2)/1000000000</f>
        <v>#DIV/0!</v>
      </c>
    </row>
    <row r="279" spans="1:23">
      <c r="A279">
        <v>602</v>
      </c>
      <c r="B279" t="s">
        <v>223</v>
      </c>
      <c r="C279" t="s">
        <v>14</v>
      </c>
      <c r="D279">
        <v>3</v>
      </c>
      <c r="E279" s="1">
        <f>IF(COUNTIF(B$2:B$420, B279) &gt; 1, 1, 0)</f>
        <v>0</v>
      </c>
      <c r="F279">
        <v>6.6738549999999996</v>
      </c>
      <c r="G279">
        <v>6.9199999999999998E-2</v>
      </c>
      <c r="H279">
        <f t="shared" si="4"/>
        <v>6.9199999999999998E-2</v>
      </c>
      <c r="J279">
        <v>3.88</v>
      </c>
      <c r="O279" t="b">
        <f>IF(M279&lt;&gt;"", M279, IF(AND(L279&lt;&gt;"", N279&lt;&gt;""), SQRT(bigG_mks*(L279*Msun_to_kg)/10^(N279-2))/Rsun_to_m))</f>
        <v>0</v>
      </c>
      <c r="P279">
        <f>IF(L279&lt;&gt;"", L279, 10^(N279-2)*(O279*Rsun_to_m)^2/bigG_mks/Msun_to_kg)</f>
        <v>0</v>
      </c>
      <c r="R279">
        <v>1233.1284499999999</v>
      </c>
      <c r="U279" t="b">
        <f>IF(S279&lt;&gt;"", IF(S279&lt;Weiss_Rp_limit_1, 4*PI()/3*(S279*REarth)^3*(Weiss_dens_fac_1+Weiss_dens_fac_2*S279)/MEarth*1000, IF(S279&lt;Weiss_Rp_limit_2, Weiss_Mp_fac*(S279)^Weiss_Mp_exp, MJup_to_Mearth)))</f>
        <v>0</v>
      </c>
      <c r="V279">
        <f>IF(Q279&lt;&gt;"", Q279, IF(R279&lt;&gt;"", R279, IF(I279&lt;&gt;"", I279*MJup_to_Mearth, IF(J279&lt;&gt;"", J279*MJup_to_Mearth, U279))))</f>
        <v>1233.1284499999999</v>
      </c>
      <c r="W279" t="e">
        <f>SQRT(P279/bigG)*Qs/((V279*Mearth_to_Msun)*(O279*Rsun_to_AU)^5)*(H279)^(13/2)/1000000000</f>
        <v>#DIV/0!</v>
      </c>
    </row>
    <row r="280" spans="1:23">
      <c r="A280">
        <v>606</v>
      </c>
      <c r="B280" t="s">
        <v>260</v>
      </c>
      <c r="C280" t="s">
        <v>14</v>
      </c>
      <c r="D280">
        <v>3</v>
      </c>
      <c r="E280" s="1">
        <f>IF(COUNTIF(B$2:B$420, B280) &gt; 1, 1, 0)</f>
        <v>0</v>
      </c>
      <c r="F280">
        <v>8.1351999999999993</v>
      </c>
      <c r="G280">
        <v>7.0000000000000007E-2</v>
      </c>
      <c r="H280">
        <f t="shared" si="4"/>
        <v>7.0000000000000007E-2</v>
      </c>
      <c r="J280">
        <v>0</v>
      </c>
      <c r="O280" t="b">
        <f>IF(M280&lt;&gt;"", M280, IF(AND(L280&lt;&gt;"", N280&lt;&gt;""), SQRT(bigG_mks*(L280*Msun_to_kg)/10^(N280-2))/Rsun_to_m))</f>
        <v>0</v>
      </c>
      <c r="P280">
        <f>IF(L280&lt;&gt;"", L280, 10^(N280-2)*(O280*Rsun_to_m)^2/bigG_mks/Msun_to_kg)</f>
        <v>0</v>
      </c>
      <c r="R280">
        <v>11.6</v>
      </c>
      <c r="U280" t="b">
        <f>IF(S280&lt;&gt;"", IF(S280&lt;Weiss_Rp_limit_1, 4*PI()/3*(S280*REarth)^3*(Weiss_dens_fac_1+Weiss_dens_fac_2*S280)/MEarth*1000, IF(S280&lt;Weiss_Rp_limit_2, Weiss_Mp_fac*(S280)^Weiss_Mp_exp, MJup_to_Mearth)))</f>
        <v>0</v>
      </c>
      <c r="V280">
        <f>IF(Q280&lt;&gt;"", Q280, IF(R280&lt;&gt;"", R280, IF(I280&lt;&gt;"", I280*MJup_to_Mearth, IF(J280&lt;&gt;"", J280*MJup_to_Mearth, U280))))</f>
        <v>11.6</v>
      </c>
      <c r="W280" t="e">
        <f>SQRT(P280/bigG)*Qs/((V280*Mearth_to_Msun)*(O280*Rsun_to_AU)^5)*(H280)^(13/2)/1000000000</f>
        <v>#DIV/0!</v>
      </c>
    </row>
    <row r="281" spans="1:23">
      <c r="A281">
        <v>644</v>
      </c>
      <c r="B281" t="s">
        <v>24</v>
      </c>
      <c r="C281" t="s">
        <v>14</v>
      </c>
      <c r="D281">
        <v>2</v>
      </c>
      <c r="E281" s="1">
        <f>IF(COUNTIF(B$2:B$420, B281) &gt; 1, 1, 0)</f>
        <v>0</v>
      </c>
      <c r="F281">
        <v>0.83749070000000003</v>
      </c>
      <c r="G281">
        <v>1.685E-2</v>
      </c>
      <c r="H281">
        <f t="shared" si="4"/>
        <v>1.685E-2</v>
      </c>
      <c r="I281">
        <v>0.01</v>
      </c>
      <c r="K281">
        <v>0.13100000000000001</v>
      </c>
      <c r="L281">
        <v>0.91</v>
      </c>
      <c r="M281">
        <v>1.06</v>
      </c>
      <c r="N281">
        <v>4.34</v>
      </c>
      <c r="O281">
        <f>IF(M281&lt;&gt;"", M281, IF(AND(L281&lt;&gt;"", N281&lt;&gt;""), SQRT(bigG_mks*(L281*Msun_to_kg)/10^(N281-2))/Rsun_to_m))</f>
        <v>1.06</v>
      </c>
      <c r="P281">
        <f>IF(L281&lt;&gt;"", L281, 10^(N281-2)*(O281*Rsun_to_m)^2/bigG_mks/Msun_to_kg)</f>
        <v>0.91</v>
      </c>
      <c r="Q281">
        <v>3.33</v>
      </c>
      <c r="S281">
        <v>1.47</v>
      </c>
      <c r="T281">
        <v>1.2999999999999999E-2</v>
      </c>
      <c r="U281">
        <f>IF(S281&lt;&gt;"", IF(S281&lt;Weiss_Rp_limit_1, 4*PI()/3*(S281*REarth)^3*(Weiss_dens_fac_1+Weiss_dens_fac_2*S281)/MEarth*1000, IF(S281&lt;Weiss_Rp_limit_2, Weiss_Mp_fac*(S281)^Weiss_Mp_exp, MJup_to_Mearth)))</f>
        <v>4.3096386808888401</v>
      </c>
      <c r="V281">
        <f>IF(Q281&lt;&gt;"", Q281, IF(R281&lt;&gt;"", R281, IF(I281&lt;&gt;"", I281*MJup_to_Mearth, IF(J281&lt;&gt;"", J281*MJup_to_Mearth, U281))))</f>
        <v>3.33</v>
      </c>
      <c r="W281">
        <f>SQRT(P281/bigG)*Qs/((V281*Mearth_to_Msun)*(O281*Rsun_to_AU)^5)*(H281)^(13/2)/1000000000</f>
        <v>10.796807926722744</v>
      </c>
    </row>
    <row r="282" spans="1:23">
      <c r="A282">
        <v>850</v>
      </c>
      <c r="B282" t="s">
        <v>231</v>
      </c>
      <c r="C282" t="s">
        <v>14</v>
      </c>
      <c r="D282">
        <v>3</v>
      </c>
      <c r="E282" s="1">
        <f>IF(COUNTIF(B$2:B$420, B282) &gt; 1, 1, 0)</f>
        <v>0</v>
      </c>
      <c r="F282">
        <v>6.8870500000000003</v>
      </c>
      <c r="H282">
        <f t="shared" si="4"/>
        <v>7.2683627292988426E-2</v>
      </c>
      <c r="I282">
        <v>2.3E-2</v>
      </c>
      <c r="K282">
        <v>0.11799999999999999</v>
      </c>
      <c r="L282">
        <v>1.08</v>
      </c>
      <c r="M282">
        <v>1.49</v>
      </c>
      <c r="N282">
        <v>4.12</v>
      </c>
      <c r="O282">
        <f>IF(M282&lt;&gt;"", M282, IF(AND(L282&lt;&gt;"", N282&lt;&gt;""), SQRT(bigG_mks*(L282*Msun_to_kg)/10^(N282-2))/Rsun_to_m))</f>
        <v>1.49</v>
      </c>
      <c r="P282">
        <f>IF(L282&lt;&gt;"", L282, 10^(N282-2)*(O282*Rsun_to_m)^2/bigG_mks/Msun_to_kg)</f>
        <v>1.08</v>
      </c>
      <c r="Q282">
        <v>7.34</v>
      </c>
      <c r="S282">
        <v>1.32</v>
      </c>
      <c r="T282">
        <v>1.2E-2</v>
      </c>
      <c r="U282">
        <f>IF(S282&lt;&gt;"", IF(S282&lt;Weiss_Rp_limit_1, 4*PI()/3*(S282*REarth)^3*(Weiss_dens_fac_1+Weiss_dens_fac_2*S282)/MEarth*1000, IF(S282&lt;Weiss_Rp_limit_2, Weiss_Mp_fac*(S282)^Weiss_Mp_exp, MJup_to_Mearth)))</f>
        <v>2.9063651553245253</v>
      </c>
      <c r="V282">
        <f>IF(Q282&lt;&gt;"", Q282, IF(R282&lt;&gt;"", R282, IF(I282&lt;&gt;"", I282*MJup_to_Mearth, IF(J282&lt;&gt;"", J282*MJup_to_Mearth, U282))))</f>
        <v>7.34</v>
      </c>
      <c r="W282">
        <f>SQRT(P282/bigG)*Qs/((V282*Mearth_to_Msun)*(O282*Rsun_to_AU)^5)*(H282)^(13/2)/1000000000</f>
        <v>13009.816884461687</v>
      </c>
    </row>
    <row r="283" spans="1:23">
      <c r="A283">
        <v>867</v>
      </c>
      <c r="B283" t="s">
        <v>210</v>
      </c>
      <c r="C283" t="s">
        <v>14</v>
      </c>
      <c r="D283">
        <v>4</v>
      </c>
      <c r="E283" s="1">
        <f>IF(COUNTIF(B$2:B$420, B283) &gt; 1, 1, 0)</f>
        <v>0</v>
      </c>
      <c r="F283">
        <v>6.16486</v>
      </c>
      <c r="H283">
        <f t="shared" si="4"/>
        <v>6.5799409463605199E-2</v>
      </c>
      <c r="I283">
        <v>5.0000000000000001E-4</v>
      </c>
      <c r="K283">
        <v>7.2999999999999995E-2</v>
      </c>
      <c r="L283">
        <v>1</v>
      </c>
      <c r="M283">
        <v>1.04</v>
      </c>
      <c r="N283">
        <v>4.41</v>
      </c>
      <c r="O283">
        <f>IF(M283&lt;&gt;"", M283, IF(AND(L283&lt;&gt;"", N283&lt;&gt;""), SQRT(bigG_mks*(L283*Msun_to_kg)/10^(N283-2))/Rsun_to_m))</f>
        <v>1.04</v>
      </c>
      <c r="P283">
        <f>IF(L283&lt;&gt;"", L283, 10^(N283-2)*(O283*Rsun_to_m)^2/bigG_mks/Msun_to_kg)</f>
        <v>1</v>
      </c>
      <c r="Q283">
        <v>0.15</v>
      </c>
      <c r="S283">
        <v>0.82</v>
      </c>
      <c r="T283">
        <v>7.0000000000000001E-3</v>
      </c>
      <c r="U283">
        <f>IF(S283&lt;&gt;"", IF(S283&lt;Weiss_Rp_limit_1, 4*PI()/3*(S283*REarth)^3*(Weiss_dens_fac_1+Weiss_dens_fac_2*S283)/MEarth*1000, IF(S283&lt;Weiss_Rp_limit_2, Weiss_Mp_fac*(S283)^Weiss_Mp_exp, MJup_to_Mearth)))</f>
        <v>0.52570231491747921</v>
      </c>
      <c r="V283">
        <f>IF(Q283&lt;&gt;"", Q283, IF(R283&lt;&gt;"", R283, IF(I283&lt;&gt;"", I283*MJup_to_Mearth, IF(J283&lt;&gt;"", J283*MJup_to_Mearth, U283))))</f>
        <v>0.15</v>
      </c>
      <c r="W283">
        <f>SQRT(P283/bigG)*Qs/((V283*Mearth_to_Msun)*(O283*Rsun_to_AU)^5)*(H283)^(13/2)/1000000000</f>
        <v>1936573.002919571</v>
      </c>
    </row>
    <row r="284" spans="1:23">
      <c r="A284">
        <v>877</v>
      </c>
      <c r="B284" t="s">
        <v>218</v>
      </c>
      <c r="C284" t="s">
        <v>14</v>
      </c>
      <c r="D284">
        <v>2</v>
      </c>
      <c r="E284" s="1">
        <f>IF(COUNTIF(B$2:B$420, B284) &gt; 1, 1, 0)</f>
        <v>0</v>
      </c>
      <c r="F284">
        <v>6.48163</v>
      </c>
      <c r="H284">
        <f t="shared" si="4"/>
        <v>6.8929816233557401E-2</v>
      </c>
      <c r="I284">
        <v>4.0000000000000001E-3</v>
      </c>
      <c r="K284">
        <v>0.21099999999999999</v>
      </c>
      <c r="L284">
        <v>1.04</v>
      </c>
      <c r="M284">
        <v>1.32</v>
      </c>
      <c r="N284">
        <v>4.21</v>
      </c>
      <c r="O284">
        <f>IF(M284&lt;&gt;"", M284, IF(AND(L284&lt;&gt;"", N284&lt;&gt;""), SQRT(bigG_mks*(L284*Msun_to_kg)/10^(N284-2))/Rsun_to_m))</f>
        <v>1.32</v>
      </c>
      <c r="P284">
        <f>IF(L284&lt;&gt;"", L284, 10^(N284-2)*(O284*Rsun_to_m)^2/bigG_mks/Msun_to_kg)</f>
        <v>1.04</v>
      </c>
      <c r="Q284">
        <v>1.3</v>
      </c>
      <c r="S284">
        <v>2.37</v>
      </c>
      <c r="T284">
        <v>2.1999999999999999E-2</v>
      </c>
      <c r="U284">
        <f>IF(S284&lt;&gt;"", IF(S284&lt;Weiss_Rp_limit_1, 4*PI()/3*(S284*REarth)^3*(Weiss_dens_fac_1+Weiss_dens_fac_2*S284)/MEarth*1000, IF(S284&lt;Weiss_Rp_limit_2, Weiss_Mp_fac*(S284)^Weiss_Mp_exp, MJup_to_Mearth)))</f>
        <v>6.0016165137552608</v>
      </c>
      <c r="V284">
        <f>IF(Q284&lt;&gt;"", Q284, IF(R284&lt;&gt;"", R284, IF(I284&lt;&gt;"", I284*MJup_to_Mearth, IF(J284&lt;&gt;"", J284*MJup_to_Mearth, U284))))</f>
        <v>1.3</v>
      </c>
      <c r="W284">
        <f>SQRT(P284/bigG)*Qs/((V284*Mearth_to_Msun)*(O284*Rsun_to_AU)^5)*(H284)^(13/2)/1000000000</f>
        <v>93583.395972945189</v>
      </c>
    </row>
    <row r="285" spans="1:23">
      <c r="A285">
        <v>881</v>
      </c>
      <c r="B285" t="s">
        <v>99</v>
      </c>
      <c r="C285" t="s">
        <v>14</v>
      </c>
      <c r="D285">
        <v>2</v>
      </c>
      <c r="E285" s="1">
        <f>IF(COUNTIF(B$2:B$420, B285) &gt; 1, 1, 0)</f>
        <v>0</v>
      </c>
      <c r="F285">
        <v>3.341815</v>
      </c>
      <c r="G285">
        <v>4.5999999999999999E-2</v>
      </c>
      <c r="H285">
        <f t="shared" si="4"/>
        <v>4.5999999999999999E-2</v>
      </c>
      <c r="K285">
        <v>0.14099999999999999</v>
      </c>
      <c r="M285">
        <v>1.1599999999999999</v>
      </c>
      <c r="N285">
        <v>4.38</v>
      </c>
      <c r="O285">
        <f>IF(M285&lt;&gt;"", M285, IF(AND(L285&lt;&gt;"", N285&lt;&gt;""), SQRT(bigG_mks*(L285*Msun_to_kg)/10^(N285-2))/Rsun_to_m))</f>
        <v>1.1599999999999999</v>
      </c>
      <c r="P285">
        <f>IF(L285&lt;&gt;"", L285, 10^(N285-2)*(O285*Rsun_to_m)^2/bigG_mks/Msun_to_kg)</f>
        <v>1.1704541815510887</v>
      </c>
      <c r="S285">
        <v>1.58</v>
      </c>
      <c r="T285">
        <v>1.4999999999999999E-2</v>
      </c>
      <c r="U285">
        <f>IF(S285&lt;&gt;"", IF(S285&lt;Weiss_Rp_limit_1, 4*PI()/3*(S285*REarth)^3*(Weiss_dens_fac_1+Weiss_dens_fac_2*S285)/MEarth*1000, IF(S285&lt;Weiss_Rp_limit_2, Weiss_Mp_fac*(S285)^Weiss_Mp_exp, MJup_to_Mearth)))</f>
        <v>4.1162654221829831</v>
      </c>
      <c r="V285">
        <f>IF(Q285&lt;&gt;"", Q285, IF(R285&lt;&gt;"", R285, IF(I285&lt;&gt;"", I285*MJup_to_Mearth, IF(J285&lt;&gt;"", J285*MJup_to_Mearth, U285))))</f>
        <v>4.1162654221829831</v>
      </c>
      <c r="W285">
        <f>SQRT(P285/bigG)*Qs/((V285*Mearth_to_Msun)*(O285*Rsun_to_AU)^5)*(H285)^(13/2)/1000000000</f>
        <v>4316.7674466900608</v>
      </c>
    </row>
    <row r="286" spans="1:23">
      <c r="A286">
        <v>883</v>
      </c>
      <c r="B286" t="s">
        <v>270</v>
      </c>
      <c r="C286" t="s">
        <v>14</v>
      </c>
      <c r="D286">
        <v>2</v>
      </c>
      <c r="E286" s="1">
        <f>IF(COUNTIF(B$2:B$420, B286) &gt; 1, 1, 0)</f>
        <v>0</v>
      </c>
      <c r="F286">
        <v>8.4088779999999996</v>
      </c>
      <c r="G286">
        <v>7.5999999999999998E-2</v>
      </c>
      <c r="H286">
        <f t="shared" si="4"/>
        <v>7.5999999999999998E-2</v>
      </c>
      <c r="K286">
        <v>0.21099999999999999</v>
      </c>
      <c r="M286">
        <v>0.84</v>
      </c>
      <c r="N286">
        <v>4.51</v>
      </c>
      <c r="O286">
        <f>IF(M286&lt;&gt;"", M286, IF(AND(L286&lt;&gt;"", N286&lt;&gt;""), SQRT(bigG_mks*(L286*Msun_to_kg)/10^(N286-2))/Rsun_to_m))</f>
        <v>0.84</v>
      </c>
      <c r="P286">
        <f>IF(L286&lt;&gt;"", L286, 10^(N286-2)*(O286*Rsun_to_m)^2/bigG_mks/Msun_to_kg)</f>
        <v>0.82793646586063652</v>
      </c>
      <c r="S286">
        <v>2.36</v>
      </c>
      <c r="T286">
        <v>2.1999999999999999E-2</v>
      </c>
      <c r="U286">
        <f>IF(S286&lt;&gt;"", IF(S286&lt;Weiss_Rp_limit_1, 4*PI()/3*(S286*REarth)^3*(Weiss_dens_fac_1+Weiss_dens_fac_2*S286)/MEarth*1000, IF(S286&lt;Weiss_Rp_limit_2, Weiss_Mp_fac*(S286)^Weiss_Mp_exp, MJup_to_Mearth)))</f>
        <v>5.9780623834868116</v>
      </c>
      <c r="V286">
        <f>IF(Q286&lt;&gt;"", Q286, IF(R286&lt;&gt;"", R286, IF(I286&lt;&gt;"", I286*MJup_to_Mearth, IF(J286&lt;&gt;"", J286*MJup_to_Mearth, U286))))</f>
        <v>5.9780623834868116</v>
      </c>
      <c r="W286">
        <f>SQRT(P286/bigG)*Qs/((V286*Mearth_to_Msun)*(O286*Rsun_to_AU)^5)*(H286)^(13/2)/1000000000</f>
        <v>328230.42689351615</v>
      </c>
    </row>
    <row r="287" spans="1:23">
      <c r="A287">
        <v>892</v>
      </c>
      <c r="B287" t="s">
        <v>207</v>
      </c>
      <c r="C287" t="s">
        <v>14</v>
      </c>
      <c r="D287">
        <v>2</v>
      </c>
      <c r="E287" s="1">
        <f>IF(COUNTIF(B$2:B$420, B287) &gt; 1, 1, 0)</f>
        <v>0</v>
      </c>
      <c r="F287">
        <v>5.9687340000000004</v>
      </c>
      <c r="G287">
        <v>6.9000000000000006E-2</v>
      </c>
      <c r="H287">
        <f t="shared" si="4"/>
        <v>6.9000000000000006E-2</v>
      </c>
      <c r="K287">
        <v>0.30499999999999999</v>
      </c>
      <c r="L287">
        <v>1.1599999999999999</v>
      </c>
      <c r="M287">
        <v>1.45</v>
      </c>
      <c r="N287">
        <v>4.2</v>
      </c>
      <c r="O287">
        <f>IF(M287&lt;&gt;"", M287, IF(AND(L287&lt;&gt;"", N287&lt;&gt;""), SQRT(bigG_mks*(L287*Msun_to_kg)/10^(N287-2))/Rsun_to_m))</f>
        <v>1.45</v>
      </c>
      <c r="P287">
        <f>IF(L287&lt;&gt;"", L287, 10^(N287-2)*(O287*Rsun_to_m)^2/bigG_mks/Msun_to_kg)</f>
        <v>1.1599999999999999</v>
      </c>
      <c r="S287">
        <v>3.42</v>
      </c>
      <c r="T287">
        <v>3.1E-2</v>
      </c>
      <c r="U287">
        <f>IF(S287&lt;&gt;"", IF(S287&lt;Weiss_Rp_limit_1, 4*PI()/3*(S287*REarth)^3*(Weiss_dens_fac_1+Weiss_dens_fac_2*S287)/MEarth*1000, IF(S287&lt;Weiss_Rp_limit_2, Weiss_Mp_fac*(S287)^Weiss_Mp_exp, MJup_to_Mearth)))</f>
        <v>8.4410516684599912</v>
      </c>
      <c r="V287">
        <f>IF(Q287&lt;&gt;"", Q287, IF(R287&lt;&gt;"", R287, IF(I287&lt;&gt;"", I287*MJup_to_Mearth, IF(J287&lt;&gt;"", J287*MJup_to_Mearth, U287))))</f>
        <v>8.4410516684599912</v>
      </c>
      <c r="W287">
        <f>SQRT(P287/bigG)*Qs/((V287*Mearth_to_Msun)*(O287*Rsun_to_AU)^5)*(H287)^(13/2)/1000000000</f>
        <v>9579.8866353760477</v>
      </c>
    </row>
    <row r="288" spans="1:23">
      <c r="A288">
        <v>896</v>
      </c>
      <c r="B288" t="s">
        <v>246</v>
      </c>
      <c r="C288" t="s">
        <v>14</v>
      </c>
      <c r="D288">
        <v>2</v>
      </c>
      <c r="E288" s="1">
        <f>IF(COUNTIF(B$2:B$420, B288) &gt; 1, 1, 0)</f>
        <v>0</v>
      </c>
      <c r="F288">
        <v>7.5184959999999998</v>
      </c>
      <c r="G288">
        <v>7.2999999999999995E-2</v>
      </c>
      <c r="H288">
        <f t="shared" si="4"/>
        <v>7.2999999999999995E-2</v>
      </c>
      <c r="K288">
        <v>0.17499999999999999</v>
      </c>
      <c r="L288">
        <v>0.86</v>
      </c>
      <c r="M288">
        <v>1.0900000000000001</v>
      </c>
      <c r="N288">
        <v>4.32</v>
      </c>
      <c r="O288">
        <f>IF(M288&lt;&gt;"", M288, IF(AND(L288&lt;&gt;"", N288&lt;&gt;""), SQRT(bigG_mks*(L288*Msun_to_kg)/10^(N288-2))/Rsun_to_m))</f>
        <v>1.0900000000000001</v>
      </c>
      <c r="P288">
        <f>IF(L288&lt;&gt;"", L288, 10^(N288-2)*(O288*Rsun_to_m)^2/bigG_mks/Msun_to_kg)</f>
        <v>0.86</v>
      </c>
      <c r="S288">
        <v>1.96</v>
      </c>
      <c r="T288">
        <v>1.7999999999999999E-2</v>
      </c>
      <c r="U288">
        <f>IF(S288&lt;&gt;"", IF(S288&lt;Weiss_Rp_limit_1, 4*PI()/3*(S288*REarth)^3*(Weiss_dens_fac_1+Weiss_dens_fac_2*S288)/MEarth*1000, IF(S288&lt;Weiss_Rp_limit_2, Weiss_Mp_fac*(S288)^Weiss_Mp_exp, MJup_to_Mearth)))</f>
        <v>5.0297966392873095</v>
      </c>
      <c r="V288">
        <f>IF(Q288&lt;&gt;"", Q288, IF(R288&lt;&gt;"", R288, IF(I288&lt;&gt;"", I288*MJup_to_Mearth, IF(J288&lt;&gt;"", J288*MJup_to_Mearth, U288))))</f>
        <v>5.0297966392873095</v>
      </c>
      <c r="W288">
        <f>SQRT(P288/bigG)*Qs/((V288*Mearth_to_Msun)*(O288*Rsun_to_AU)^5)*(H288)^(13/2)/1000000000</f>
        <v>83179.011630074107</v>
      </c>
    </row>
    <row r="289" spans="1:23">
      <c r="A289">
        <v>900</v>
      </c>
      <c r="B289" t="s">
        <v>215</v>
      </c>
      <c r="C289" t="s">
        <v>14</v>
      </c>
      <c r="D289">
        <v>2</v>
      </c>
      <c r="E289" s="1">
        <f>IF(COUNTIF(B$2:B$420, B289) &gt; 1, 1, 0)</f>
        <v>0</v>
      </c>
      <c r="F289">
        <v>6.3125010000000001</v>
      </c>
      <c r="G289">
        <v>5.5E-2</v>
      </c>
      <c r="H289">
        <f t="shared" si="4"/>
        <v>5.5E-2</v>
      </c>
      <c r="K289">
        <v>0.192</v>
      </c>
      <c r="M289">
        <v>0.53</v>
      </c>
      <c r="N289">
        <v>4.7300000000000004</v>
      </c>
      <c r="O289">
        <f>IF(M289&lt;&gt;"", M289, IF(AND(L289&lt;&gt;"", N289&lt;&gt;""), SQRT(bigG_mks*(L289*Msun_to_kg)/10^(N289-2))/Rsun_to_m))</f>
        <v>0.53</v>
      </c>
      <c r="P289">
        <f>IF(L289&lt;&gt;"", L289, 10^(N289-2)*(O289*Rsun_to_m)^2/bigG_mks/Msun_to_kg)</f>
        <v>0.54700359207500315</v>
      </c>
      <c r="S289">
        <v>2.15</v>
      </c>
      <c r="T289">
        <v>0.02</v>
      </c>
      <c r="U289">
        <f>IF(S289&lt;&gt;"", IF(S289&lt;Weiss_Rp_limit_1, 4*PI()/3*(S289*REarth)^3*(Weiss_dens_fac_1+Weiss_dens_fac_2*S289)/MEarth*1000, IF(S289&lt;Weiss_Rp_limit_2, Weiss_Mp_fac*(S289)^Weiss_Mp_exp, MJup_to_Mearth)))</f>
        <v>5.4817603811126778</v>
      </c>
      <c r="V289">
        <f>IF(Q289&lt;&gt;"", Q289, IF(R289&lt;&gt;"", R289, IF(I289&lt;&gt;"", I289*MJup_to_Mearth, IF(J289&lt;&gt;"", J289*MJup_to_Mearth, U289))))</f>
        <v>5.4817603811126778</v>
      </c>
      <c r="W289">
        <f>SQRT(P289/bigG)*Qs/((V289*Mearth_to_Msun)*(O289*Rsun_to_AU)^5)*(H289)^(13/2)/1000000000</f>
        <v>355551.10308782535</v>
      </c>
    </row>
    <row r="290" spans="1:23">
      <c r="A290">
        <v>902</v>
      </c>
      <c r="B290" t="s">
        <v>86</v>
      </c>
      <c r="C290" t="s">
        <v>14</v>
      </c>
      <c r="D290">
        <v>2</v>
      </c>
      <c r="E290" s="1">
        <f>IF(COUNTIF(B$2:B$420, B290) &gt; 1, 1, 0)</f>
        <v>0</v>
      </c>
      <c r="F290">
        <v>3.177422</v>
      </c>
      <c r="G290">
        <v>3.9E-2</v>
      </c>
      <c r="H290">
        <f t="shared" si="4"/>
        <v>3.9E-2</v>
      </c>
      <c r="K290">
        <v>0.20899999999999999</v>
      </c>
      <c r="M290">
        <v>0.7</v>
      </c>
      <c r="N290">
        <v>4.6500000000000004</v>
      </c>
      <c r="O290">
        <f>IF(M290&lt;&gt;"", M290, IF(AND(L290&lt;&gt;"", N290&lt;&gt;""), SQRT(bigG_mks*(L290*Msun_to_kg)/10^(N290-2))/Rsun_to_m))</f>
        <v>0.7</v>
      </c>
      <c r="P290">
        <f>IF(L290&lt;&gt;"", L290, 10^(N290-2)*(O290*Rsun_to_m)^2/bigG_mks/Msun_to_kg)</f>
        <v>0.79366004830899139</v>
      </c>
      <c r="S290">
        <v>2.34</v>
      </c>
      <c r="T290">
        <v>2.1000000000000001E-2</v>
      </c>
      <c r="U290">
        <f>IF(S290&lt;&gt;"", IF(S290&lt;Weiss_Rp_limit_1, 4*PI()/3*(S290*REarth)^3*(Weiss_dens_fac_1+Weiss_dens_fac_2*S290)/MEarth*1000, IF(S290&lt;Weiss_Rp_limit_2, Weiss_Mp_fac*(S290)^Weiss_Mp_exp, MJup_to_Mearth)))</f>
        <v>5.930933128772466</v>
      </c>
      <c r="V290">
        <f>IF(Q290&lt;&gt;"", Q290, IF(R290&lt;&gt;"", R290, IF(I290&lt;&gt;"", I290*MJup_to_Mearth, IF(J290&lt;&gt;"", J290*MJup_to_Mearth, U290))))</f>
        <v>5.930933128772466</v>
      </c>
      <c r="W290">
        <f>SQRT(P290/bigG)*Qs/((V290*Mearth_to_Msun)*(O290*Rsun_to_AU)^5)*(H290)^(13/2)/1000000000</f>
        <v>10543.209419922747</v>
      </c>
    </row>
    <row r="291" spans="1:23">
      <c r="A291">
        <v>904</v>
      </c>
      <c r="B291" t="s">
        <v>198</v>
      </c>
      <c r="C291" t="s">
        <v>14</v>
      </c>
      <c r="D291">
        <v>5</v>
      </c>
      <c r="E291" s="1">
        <f>IF(COUNTIF(B$2:B$420, B291) &gt; 1, 1, 0)</f>
        <v>0</v>
      </c>
      <c r="F291">
        <v>5.7661930000000003</v>
      </c>
      <c r="G291">
        <v>6.4000000000000001E-2</v>
      </c>
      <c r="H291">
        <f t="shared" si="4"/>
        <v>6.4000000000000001E-2</v>
      </c>
      <c r="K291">
        <v>0.20899999999999999</v>
      </c>
      <c r="L291">
        <v>0.99</v>
      </c>
      <c r="M291">
        <v>1.22</v>
      </c>
      <c r="N291">
        <v>4.3</v>
      </c>
      <c r="O291">
        <f>IF(M291&lt;&gt;"", M291, IF(AND(L291&lt;&gt;"", N291&lt;&gt;""), SQRT(bigG_mks*(L291*Msun_to_kg)/10^(N291-2))/Rsun_to_m))</f>
        <v>1.22</v>
      </c>
      <c r="P291">
        <f>IF(L291&lt;&gt;"", L291, 10^(N291-2)*(O291*Rsun_to_m)^2/bigG_mks/Msun_to_kg)</f>
        <v>0.99</v>
      </c>
      <c r="S291">
        <v>2.34</v>
      </c>
      <c r="T291">
        <v>2.1000000000000001E-2</v>
      </c>
      <c r="U291">
        <f>IF(S291&lt;&gt;"", IF(S291&lt;Weiss_Rp_limit_1, 4*PI()/3*(S291*REarth)^3*(Weiss_dens_fac_1+Weiss_dens_fac_2*S291)/MEarth*1000, IF(S291&lt;Weiss_Rp_limit_2, Weiss_Mp_fac*(S291)^Weiss_Mp_exp, MJup_to_Mearth)))</f>
        <v>5.930933128772466</v>
      </c>
      <c r="V291">
        <f>IF(Q291&lt;&gt;"", Q291, IF(R291&lt;&gt;"", R291, IF(I291&lt;&gt;"", I291*MJup_to_Mearth, IF(J291&lt;&gt;"", J291*MJup_to_Mearth, U291))))</f>
        <v>5.930933128772466</v>
      </c>
      <c r="W291">
        <f>SQRT(P291/bigG)*Qs/((V291*Mearth_to_Msun)*(O291*Rsun_to_AU)^5)*(H291)^(13/2)/1000000000</f>
        <v>18319.520522239491</v>
      </c>
    </row>
    <row r="292" spans="1:23">
      <c r="A292">
        <v>911</v>
      </c>
      <c r="B292" t="s">
        <v>101</v>
      </c>
      <c r="C292" t="s">
        <v>14</v>
      </c>
      <c r="D292">
        <v>3</v>
      </c>
      <c r="E292" s="1">
        <f>IF(COUNTIF(B$2:B$420, B292) &gt; 1, 1, 0)</f>
        <v>0</v>
      </c>
      <c r="F292">
        <v>3.4104930000000002</v>
      </c>
      <c r="G292">
        <v>3.9E-2</v>
      </c>
      <c r="H292">
        <f t="shared" si="4"/>
        <v>3.9E-2</v>
      </c>
      <c r="K292">
        <v>6.5000000000000002E-2</v>
      </c>
      <c r="M292">
        <v>0.64</v>
      </c>
      <c r="N292">
        <v>4.67</v>
      </c>
      <c r="O292">
        <f>IF(M292&lt;&gt;"", M292, IF(AND(L292&lt;&gt;"", N292&lt;&gt;""), SQRT(bigG_mks*(L292*Msun_to_kg)/10^(N292-2))/Rsun_to_m))</f>
        <v>0.64</v>
      </c>
      <c r="P292">
        <f>IF(L292&lt;&gt;"", L292, 10^(N292-2)*(O292*Rsun_to_m)^2/bigG_mks/Msun_to_kg)</f>
        <v>0.69470174064372525</v>
      </c>
      <c r="S292">
        <v>0.73</v>
      </c>
      <c r="T292">
        <v>7.0000000000000001E-3</v>
      </c>
      <c r="U292">
        <f>IF(S292&lt;&gt;"", IF(S292&lt;Weiss_Rp_limit_1, 4*PI()/3*(S292*REarth)^3*(Weiss_dens_fac_1+Weiss_dens_fac_2*S292)/MEarth*1000, IF(S292&lt;Weiss_Rp_limit_2, Weiss_Mp_fac*(S292)^Weiss_Mp_exp, MJup_to_Mearth)))</f>
        <v>0.34918719533364662</v>
      </c>
      <c r="V292">
        <f>IF(Q292&lt;&gt;"", Q292, IF(R292&lt;&gt;"", R292, IF(I292&lt;&gt;"", I292*MJup_to_Mearth, IF(J292&lt;&gt;"", J292*MJup_to_Mearth, U292))))</f>
        <v>0.34918719533364662</v>
      </c>
      <c r="W292">
        <f>SQRT(P292/bigG)*Qs/((V292*Mearth_to_Msun)*(O292*Rsun_to_AU)^5)*(H292)^(13/2)/1000000000</f>
        <v>262246.56885106157</v>
      </c>
    </row>
    <row r="293" spans="1:23">
      <c r="A293">
        <v>926</v>
      </c>
      <c r="B293" t="s">
        <v>272</v>
      </c>
      <c r="C293" t="s">
        <v>14</v>
      </c>
      <c r="D293">
        <v>3</v>
      </c>
      <c r="E293" s="1">
        <f>IF(COUNTIF(B$2:B$420, B293) &gt; 1, 1, 0)</f>
        <v>0</v>
      </c>
      <c r="F293">
        <v>8.4574580000000008</v>
      </c>
      <c r="G293">
        <v>7.9000000000000001E-2</v>
      </c>
      <c r="H293">
        <f t="shared" si="4"/>
        <v>7.9000000000000001E-2</v>
      </c>
      <c r="K293">
        <v>9.0999999999999998E-2</v>
      </c>
      <c r="L293">
        <v>1</v>
      </c>
      <c r="M293">
        <v>1.1299999999999999</v>
      </c>
      <c r="N293">
        <v>4.3</v>
      </c>
      <c r="O293">
        <f>IF(M293&lt;&gt;"", M293, IF(AND(L293&lt;&gt;"", N293&lt;&gt;""), SQRT(bigG_mks*(L293*Msun_to_kg)/10^(N293-2))/Rsun_to_m))</f>
        <v>1.1299999999999999</v>
      </c>
      <c r="P293">
        <f>IF(L293&lt;&gt;"", L293, 10^(N293-2)*(O293*Rsun_to_m)^2/bigG_mks/Msun_to_kg)</f>
        <v>1</v>
      </c>
      <c r="S293">
        <v>1.02</v>
      </c>
      <c r="T293">
        <v>8.9999999999999993E-3</v>
      </c>
      <c r="U293">
        <f>IF(S293&lt;&gt;"", IF(S293&lt;Weiss_Rp_limit_1, 4*PI()/3*(S293*REarth)^3*(Weiss_dens_fac_1+Weiss_dens_fac_2*S293)/MEarth*1000, IF(S293&lt;Weiss_Rp_limit_2, Weiss_Mp_fac*(S293)^Weiss_Mp_exp, MJup_to_Mearth)))</f>
        <v>1.1434859831247428</v>
      </c>
      <c r="V293">
        <f>IF(Q293&lt;&gt;"", Q293, IF(R293&lt;&gt;"", R293, IF(I293&lt;&gt;"", I293*MJup_to_Mearth, IF(J293&lt;&gt;"", J293*MJup_to_Mearth, U293))))</f>
        <v>1.1434859831247428</v>
      </c>
      <c r="W293">
        <f>SQRT(P293/bigG)*Qs/((V293*Mearth_to_Msun)*(O293*Rsun_to_AU)^5)*(H293)^(13/2)/1000000000</f>
        <v>550556.48915024323</v>
      </c>
    </row>
    <row r="294" spans="1:23">
      <c r="A294">
        <v>934</v>
      </c>
      <c r="B294" t="s">
        <v>259</v>
      </c>
      <c r="C294" t="s">
        <v>14</v>
      </c>
      <c r="D294">
        <v>2</v>
      </c>
      <c r="E294" s="1">
        <f>IF(COUNTIF(B$2:B$420, B294) &gt; 1, 1, 0)</f>
        <v>0</v>
      </c>
      <c r="F294">
        <v>8.1299759999999992</v>
      </c>
      <c r="G294">
        <v>8.3000000000000004E-2</v>
      </c>
      <c r="H294">
        <f t="shared" si="4"/>
        <v>8.3000000000000004E-2</v>
      </c>
      <c r="K294">
        <v>0.157</v>
      </c>
      <c r="M294">
        <v>1.43</v>
      </c>
      <c r="N294">
        <v>4.1900000000000004</v>
      </c>
      <c r="O294">
        <f>IF(M294&lt;&gt;"", M294, IF(AND(L294&lt;&gt;"", N294&lt;&gt;""), SQRT(bigG_mks*(L294*Msun_to_kg)/10^(N294-2))/Rsun_to_m))</f>
        <v>1.43</v>
      </c>
      <c r="P294">
        <f>IF(L294&lt;&gt;"", L294, 10^(N294-2)*(O294*Rsun_to_m)^2/bigG_mks/Msun_to_kg)</f>
        <v>1.1484458269171622</v>
      </c>
      <c r="S294">
        <v>1.76</v>
      </c>
      <c r="T294">
        <v>1.6E-2</v>
      </c>
      <c r="U294">
        <f>IF(S294&lt;&gt;"", IF(S294&lt;Weiss_Rp_limit_1, 4*PI()/3*(S294*REarth)^3*(Weiss_dens_fac_1+Weiss_dens_fac_2*S294)/MEarth*1000, IF(S294&lt;Weiss_Rp_limit_2, Weiss_Mp_fac*(S294)^Weiss_Mp_exp, MJup_to_Mearth)))</f>
        <v>4.5507089591844485</v>
      </c>
      <c r="V294">
        <f>IF(Q294&lt;&gt;"", Q294, IF(R294&lt;&gt;"", R294, IF(I294&lt;&gt;"", I294*MJup_to_Mearth, IF(J294&lt;&gt;"", J294*MJup_to_Mearth, U294))))</f>
        <v>4.5507089591844485</v>
      </c>
      <c r="W294">
        <f>SQRT(P294/bigG)*Qs/((V294*Mearth_to_Msun)*(O294*Rsun_to_AU)^5)*(H294)^(13/2)/1000000000</f>
        <v>62972.72173604228</v>
      </c>
    </row>
    <row r="295" spans="1:23">
      <c r="A295">
        <v>936</v>
      </c>
      <c r="B295" t="s">
        <v>176</v>
      </c>
      <c r="C295" t="s">
        <v>14</v>
      </c>
      <c r="D295">
        <v>2</v>
      </c>
      <c r="E295" s="1">
        <f>IF(COUNTIF(B$2:B$420, B295) &gt; 1, 1, 0)</f>
        <v>0</v>
      </c>
      <c r="F295">
        <v>5.3174289999999997</v>
      </c>
      <c r="G295">
        <v>0.06</v>
      </c>
      <c r="H295">
        <f t="shared" si="4"/>
        <v>0.06</v>
      </c>
      <c r="K295">
        <v>0.17799999999999999</v>
      </c>
      <c r="M295">
        <v>1.18</v>
      </c>
      <c r="N295">
        <v>4.3099999999999996</v>
      </c>
      <c r="O295">
        <f>IF(M295&lt;&gt;"", M295, IF(AND(L295&lt;&gt;"", N295&lt;&gt;""), SQRT(bigG_mks*(L295*Msun_to_kg)/10^(N295-2))/Rsun_to_m))</f>
        <v>1.18</v>
      </c>
      <c r="P295">
        <f>IF(L295&lt;&gt;"", L295, 10^(N295-2)*(O295*Rsun_to_m)^2/bigG_mks/Msun_to_kg)</f>
        <v>1.0308665642619295</v>
      </c>
      <c r="S295">
        <v>2</v>
      </c>
      <c r="T295">
        <v>1.7999999999999999E-2</v>
      </c>
      <c r="U295">
        <f>IF(S295&lt;&gt;"", IF(S295&lt;Weiss_Rp_limit_1, 4*PI()/3*(S295*REarth)^3*(Weiss_dens_fac_1+Weiss_dens_fac_2*S295)/MEarth*1000, IF(S295&lt;Weiss_Rp_limit_2, Weiss_Mp_fac*(S295)^Weiss_Mp_exp, MJup_to_Mearth)))</f>
        <v>5.1251924294763826</v>
      </c>
      <c r="V295">
        <f>IF(Q295&lt;&gt;"", Q295, IF(R295&lt;&gt;"", R295, IF(I295&lt;&gt;"", I295*MJup_to_Mearth, IF(J295&lt;&gt;"", J295*MJup_to_Mearth, U295))))</f>
        <v>5.1251924294763826</v>
      </c>
      <c r="W295">
        <f>SQRT(P295/bigG)*Qs/((V295*Mearth_to_Msun)*(O295*Rsun_to_AU)^5)*(H295)^(13/2)/1000000000</f>
        <v>16800.143723223897</v>
      </c>
    </row>
    <row r="296" spans="1:23">
      <c r="A296">
        <v>938</v>
      </c>
      <c r="B296" t="s">
        <v>208</v>
      </c>
      <c r="C296" t="s">
        <v>14</v>
      </c>
      <c r="D296">
        <v>2</v>
      </c>
      <c r="E296" s="1">
        <f>IF(COUNTIF(B$2:B$420, B296) &gt; 1, 1, 0)</f>
        <v>0</v>
      </c>
      <c r="F296">
        <v>6.0025300000000001</v>
      </c>
      <c r="G296">
        <v>6.7000000000000004E-2</v>
      </c>
      <c r="H296">
        <f t="shared" si="4"/>
        <v>6.7000000000000004E-2</v>
      </c>
      <c r="K296">
        <v>0.161</v>
      </c>
      <c r="M296">
        <v>1.27</v>
      </c>
      <c r="N296">
        <v>4.2699999999999996</v>
      </c>
      <c r="O296">
        <f>IF(M296&lt;&gt;"", M296, IF(AND(L296&lt;&gt;"", N296&lt;&gt;""), SQRT(bigG_mks*(L296*Msun_to_kg)/10^(N296-2))/Rsun_to_m))</f>
        <v>1.27</v>
      </c>
      <c r="P296">
        <f>IF(L296&lt;&gt;"", L296, 10^(N296-2)*(O296*Rsun_to_m)^2/bigG_mks/Msun_to_kg)</f>
        <v>1.0890451392970879</v>
      </c>
      <c r="S296">
        <v>1.81</v>
      </c>
      <c r="T296">
        <v>1.7000000000000001E-2</v>
      </c>
      <c r="U296">
        <f>IF(S296&lt;&gt;"", IF(S296&lt;Weiss_Rp_limit_1, 4*PI()/3*(S296*REarth)^3*(Weiss_dens_fac_1+Weiss_dens_fac_2*S296)/MEarth*1000, IF(S296&lt;Weiss_Rp_limit_2, Weiss_Mp_fac*(S296)^Weiss_Mp_exp, MJup_to_Mearth)))</f>
        <v>4.6708224035581569</v>
      </c>
      <c r="V296">
        <f>IF(Q296&lt;&gt;"", Q296, IF(R296&lt;&gt;"", R296, IF(I296&lt;&gt;"", I296*MJup_to_Mearth, IF(J296&lt;&gt;"", J296*MJup_to_Mearth, U296))))</f>
        <v>4.6708224035581569</v>
      </c>
      <c r="W296">
        <f>SQRT(P296/bigG)*Qs/((V296*Mearth_to_Msun)*(O296*Rsun_to_AU)^5)*(H296)^(13/2)/1000000000</f>
        <v>26881.039180725948</v>
      </c>
    </row>
    <row r="297" spans="1:23">
      <c r="A297">
        <v>942</v>
      </c>
      <c r="B297" t="s">
        <v>271</v>
      </c>
      <c r="C297" t="s">
        <v>14</v>
      </c>
      <c r="D297">
        <v>2</v>
      </c>
      <c r="E297" s="1">
        <f>IF(COUNTIF(B$2:B$420, B297) &gt; 1, 1, 0)</f>
        <v>0</v>
      </c>
      <c r="F297">
        <v>8.4363869999999999</v>
      </c>
      <c r="G297">
        <v>7.6999999999999999E-2</v>
      </c>
      <c r="H297">
        <f t="shared" si="4"/>
        <v>7.6999999999999999E-2</v>
      </c>
      <c r="K297">
        <v>0.13100000000000001</v>
      </c>
      <c r="M297">
        <v>0.8</v>
      </c>
      <c r="N297">
        <v>4.55</v>
      </c>
      <c r="O297">
        <f>IF(M297&lt;&gt;"", M297, IF(AND(L297&lt;&gt;"", N297&lt;&gt;""), SQRT(bigG_mks*(L297*Msun_to_kg)/10^(N297-2))/Rsun_to_m))</f>
        <v>0.8</v>
      </c>
      <c r="P297">
        <f>IF(L297&lt;&gt;"", L297, 10^(N297-2)*(O297*Rsun_to_m)^2/bigG_mks/Msun_to_kg)</f>
        <v>0.82341431529073483</v>
      </c>
      <c r="S297">
        <v>1.47</v>
      </c>
      <c r="T297">
        <v>1.2999999999999999E-2</v>
      </c>
      <c r="U297">
        <f>IF(S297&lt;&gt;"", IF(S297&lt;Weiss_Rp_limit_1, 4*PI()/3*(S297*REarth)^3*(Weiss_dens_fac_1+Weiss_dens_fac_2*S297)/MEarth*1000, IF(S297&lt;Weiss_Rp_limit_2, Weiss_Mp_fac*(S297)^Weiss_Mp_exp, MJup_to_Mearth)))</f>
        <v>4.3096386808888401</v>
      </c>
      <c r="V297">
        <f>IF(Q297&lt;&gt;"", Q297, IF(R297&lt;&gt;"", R297, IF(I297&lt;&gt;"", I297*MJup_to_Mearth, IF(J297&lt;&gt;"", J297*MJup_to_Mearth, U297))))</f>
        <v>4.3096386808888401</v>
      </c>
      <c r="W297">
        <f>SQRT(P297/bigG)*Qs/((V297*Mearth_to_Msun)*(O297*Rsun_to_AU)^5)*(H297)^(13/2)/1000000000</f>
        <v>630894.84654895798</v>
      </c>
    </row>
    <row r="298" spans="1:23">
      <c r="A298">
        <v>949</v>
      </c>
      <c r="B298" t="s">
        <v>90</v>
      </c>
      <c r="C298" t="s">
        <v>14</v>
      </c>
      <c r="D298">
        <v>2</v>
      </c>
      <c r="E298" s="1">
        <f>IF(COUNTIF(B$2:B$420, B298) &gt; 1, 1, 0)</f>
        <v>0</v>
      </c>
      <c r="F298">
        <v>3.25427</v>
      </c>
      <c r="G298">
        <v>4.4999999999999998E-2</v>
      </c>
      <c r="H298">
        <f t="shared" si="4"/>
        <v>4.4999999999999998E-2</v>
      </c>
      <c r="K298">
        <v>0.14399999999999999</v>
      </c>
      <c r="M298">
        <v>1.29</v>
      </c>
      <c r="N298">
        <v>4.2699999999999996</v>
      </c>
      <c r="O298">
        <f>IF(M298&lt;&gt;"", M298, IF(AND(L298&lt;&gt;"", N298&lt;&gt;""), SQRT(bigG_mks*(L298*Msun_to_kg)/10^(N298-2))/Rsun_to_m))</f>
        <v>1.29</v>
      </c>
      <c r="P298">
        <f>IF(L298&lt;&gt;"", L298, 10^(N298-2)*(O298*Rsun_to_m)^2/bigG_mks/Msun_to_kg)</f>
        <v>1.1236158573403707</v>
      </c>
      <c r="S298">
        <v>1.61</v>
      </c>
      <c r="T298">
        <v>1.4999999999999999E-2</v>
      </c>
      <c r="U298">
        <f>IF(S298&lt;&gt;"", IF(S298&lt;Weiss_Rp_limit_1, 4*PI()/3*(S298*REarth)^3*(Weiss_dens_fac_1+Weiss_dens_fac_2*S298)/MEarth*1000, IF(S298&lt;Weiss_Rp_limit_2, Weiss_Mp_fac*(S298)^Weiss_Mp_exp, MJup_to_Mearth)))</f>
        <v>4.1889033948796799</v>
      </c>
      <c r="V298">
        <f>IF(Q298&lt;&gt;"", Q298, IF(R298&lt;&gt;"", R298, IF(I298&lt;&gt;"", I298*MJup_to_Mearth, IF(J298&lt;&gt;"", J298*MJup_to_Mearth, U298))))</f>
        <v>4.1889033948796799</v>
      </c>
      <c r="W298">
        <f>SQRT(P298/bigG)*Qs/((V298*Mearth_to_Msun)*(O298*Rsun_to_AU)^5)*(H298)^(13/2)/1000000000</f>
        <v>2118.3134728371042</v>
      </c>
    </row>
    <row r="299" spans="1:23">
      <c r="A299">
        <v>958</v>
      </c>
      <c r="B299" t="s">
        <v>201</v>
      </c>
      <c r="C299" t="s">
        <v>14</v>
      </c>
      <c r="D299">
        <v>2</v>
      </c>
      <c r="E299" s="1">
        <f>IF(COUNTIF(B$2:B$420, B299) &gt; 1, 1, 0)</f>
        <v>0</v>
      </c>
      <c r="F299">
        <v>5.8852729999999998</v>
      </c>
      <c r="G299">
        <v>6.6000000000000003E-2</v>
      </c>
      <c r="H299">
        <f t="shared" si="4"/>
        <v>6.6000000000000003E-2</v>
      </c>
      <c r="K299">
        <v>0.11899999999999999</v>
      </c>
      <c r="L299">
        <v>1.03</v>
      </c>
      <c r="M299">
        <v>1.24</v>
      </c>
      <c r="N299">
        <v>4.29</v>
      </c>
      <c r="O299">
        <f>IF(M299&lt;&gt;"", M299, IF(AND(L299&lt;&gt;"", N299&lt;&gt;""), SQRT(bigG_mks*(L299*Msun_to_kg)/10^(N299-2))/Rsun_to_m))</f>
        <v>1.24</v>
      </c>
      <c r="P299">
        <f>IF(L299&lt;&gt;"", L299, 10^(N299-2)*(O299*Rsun_to_m)^2/bigG_mks/Msun_to_kg)</f>
        <v>1.03</v>
      </c>
      <c r="S299">
        <v>1.33</v>
      </c>
      <c r="T299">
        <v>1.2E-2</v>
      </c>
      <c r="U299">
        <f>IF(S299&lt;&gt;"", IF(S299&lt;Weiss_Rp_limit_1, 4*PI()/3*(S299*REarth)^3*(Weiss_dens_fac_1+Weiss_dens_fac_2*S299)/MEarth*1000, IF(S299&lt;Weiss_Rp_limit_2, Weiss_Mp_fac*(S299)^Weiss_Mp_exp, MJup_to_Mearth)))</f>
        <v>2.9875165141051148</v>
      </c>
      <c r="V299">
        <f>IF(Q299&lt;&gt;"", Q299, IF(R299&lt;&gt;"", R299, IF(I299&lt;&gt;"", I299*MJup_to_Mearth, IF(J299&lt;&gt;"", J299*MJup_to_Mearth, U299))))</f>
        <v>2.9875165141051148</v>
      </c>
      <c r="W299">
        <f>SQRT(P299/bigG)*Qs/((V299*Mearth_to_Msun)*(O299*Rsun_to_AU)^5)*(H299)^(13/2)/1000000000</f>
        <v>41771.907554199417</v>
      </c>
    </row>
    <row r="300" spans="1:23">
      <c r="A300">
        <v>983</v>
      </c>
      <c r="B300" t="s">
        <v>205</v>
      </c>
      <c r="C300" t="s">
        <v>14</v>
      </c>
      <c r="D300">
        <v>2</v>
      </c>
      <c r="E300" s="1">
        <f>IF(COUNTIF(B$2:B$420, B300) &gt; 1, 1, 0)</f>
        <v>0</v>
      </c>
      <c r="F300">
        <v>5.9311939999999996</v>
      </c>
      <c r="G300">
        <v>5.6000000000000001E-2</v>
      </c>
      <c r="H300">
        <f t="shared" si="4"/>
        <v>5.6000000000000001E-2</v>
      </c>
      <c r="K300">
        <v>0.186</v>
      </c>
      <c r="L300">
        <v>0.57999999999999996</v>
      </c>
      <c r="M300">
        <v>0.62</v>
      </c>
      <c r="N300">
        <v>4.68</v>
      </c>
      <c r="O300">
        <f>IF(M300&lt;&gt;"", M300, IF(AND(L300&lt;&gt;"", N300&lt;&gt;""), SQRT(bigG_mks*(L300*Msun_to_kg)/10^(N300-2))/Rsun_to_m))</f>
        <v>0.62</v>
      </c>
      <c r="P300">
        <f>IF(L300&lt;&gt;"", L300, 10^(N300-2)*(O300*Rsun_to_m)^2/bigG_mks/Msun_to_kg)</f>
        <v>0.57999999999999996</v>
      </c>
      <c r="S300">
        <v>2.09</v>
      </c>
      <c r="T300">
        <v>1.9E-2</v>
      </c>
      <c r="U300">
        <f>IF(S300&lt;&gt;"", IF(S300&lt;Weiss_Rp_limit_1, 4*PI()/3*(S300*REarth)^3*(Weiss_dens_fac_1+Weiss_dens_fac_2*S300)/MEarth*1000, IF(S300&lt;Weiss_Rp_limit_2, Weiss_Mp_fac*(S300)^Weiss_Mp_exp, MJup_to_Mearth)))</f>
        <v>5.3393492111391936</v>
      </c>
      <c r="V300">
        <f>IF(Q300&lt;&gt;"", Q300, IF(R300&lt;&gt;"", R300, IF(I300&lt;&gt;"", I300*MJup_to_Mearth, IF(J300&lt;&gt;"", J300*MJup_to_Mearth, U300))))</f>
        <v>5.3393492111391936</v>
      </c>
      <c r="W300">
        <f>SQRT(P300/bigG)*Qs/((V300*Mearth_to_Msun)*(O300*Rsun_to_AU)^5)*(H300)^(13/2)/1000000000</f>
        <v>192902.67673131888</v>
      </c>
    </row>
    <row r="301" spans="1:23">
      <c r="A301">
        <v>985</v>
      </c>
      <c r="B301" t="s">
        <v>166</v>
      </c>
      <c r="C301" t="s">
        <v>14</v>
      </c>
      <c r="D301">
        <v>2</v>
      </c>
      <c r="E301" s="1">
        <f>IF(COUNTIF(B$2:B$420, B301) &gt; 1, 1, 0)</f>
        <v>0</v>
      </c>
      <c r="F301">
        <v>4.9734559999999997</v>
      </c>
      <c r="G301">
        <v>5.3999999999999999E-2</v>
      </c>
      <c r="H301">
        <f t="shared" si="4"/>
        <v>5.3999999999999999E-2</v>
      </c>
      <c r="K301">
        <v>0.20499999999999999</v>
      </c>
      <c r="M301">
        <v>0.81</v>
      </c>
      <c r="N301">
        <v>4.55</v>
      </c>
      <c r="O301">
        <f>IF(M301&lt;&gt;"", M301, IF(AND(L301&lt;&gt;"", N301&lt;&gt;""), SQRT(bigG_mks*(L301*Msun_to_kg)/10^(N301-2))/Rsun_to_m))</f>
        <v>0.81</v>
      </c>
      <c r="P301">
        <f>IF(L301&lt;&gt;"", L301, 10^(N301-2)*(O301*Rsun_to_m)^2/bigG_mks/Msun_to_kg)</f>
        <v>0.84412833165976731</v>
      </c>
      <c r="S301">
        <v>2.2999999999999998</v>
      </c>
      <c r="T301">
        <v>2.1000000000000001E-2</v>
      </c>
      <c r="U301">
        <f>IF(S301&lt;&gt;"", IF(S301&lt;Weiss_Rp_limit_1, 4*PI()/3*(S301*REarth)^3*(Weiss_dens_fac_1+Weiss_dens_fac_2*S301)/MEarth*1000, IF(S301&lt;Weiss_Rp_limit_2, Weiss_Mp_fac*(S301)^Weiss_Mp_exp, MJup_to_Mearth)))</f>
        <v>5.8365897417381403</v>
      </c>
      <c r="V301">
        <f>IF(Q301&lt;&gt;"", Q301, IF(R301&lt;&gt;"", R301, IF(I301&lt;&gt;"", I301*MJup_to_Mearth, IF(J301&lt;&gt;"", J301*MJup_to_Mearth, U301))))</f>
        <v>5.8365897417381403</v>
      </c>
      <c r="W301">
        <f>SQRT(P301/bigG)*Qs/((V301*Mearth_to_Msun)*(O301*Rsun_to_AU)^5)*(H301)^(13/2)/1000000000</f>
        <v>44159.919253734792</v>
      </c>
    </row>
    <row r="302" spans="1:23">
      <c r="A302">
        <v>987</v>
      </c>
      <c r="B302" t="s">
        <v>34</v>
      </c>
      <c r="C302" t="s">
        <v>14</v>
      </c>
      <c r="D302">
        <v>2</v>
      </c>
      <c r="E302" s="1">
        <f>IF(COUNTIF(B$2:B$420, B302) &gt; 1, 1, 0)</f>
        <v>0</v>
      </c>
      <c r="F302">
        <v>1.732342</v>
      </c>
      <c r="G302">
        <v>2.8000000000000001E-2</v>
      </c>
      <c r="H302">
        <f t="shared" si="4"/>
        <v>2.8000000000000001E-2</v>
      </c>
      <c r="K302">
        <v>0.11799999999999999</v>
      </c>
      <c r="M302">
        <v>1.04</v>
      </c>
      <c r="N302">
        <v>4.3899999999999997</v>
      </c>
      <c r="O302">
        <f>IF(M302&lt;&gt;"", M302, IF(AND(L302&lt;&gt;"", N302&lt;&gt;""), SQRT(bigG_mks*(L302*Msun_to_kg)/10^(N302-2))/Rsun_to_m))</f>
        <v>1.04</v>
      </c>
      <c r="P302">
        <f>IF(L302&lt;&gt;"", L302, 10^(N302-2)*(O302*Rsun_to_m)^2/bigG_mks/Msun_to_kg)</f>
        <v>0.96273135761527606</v>
      </c>
      <c r="S302">
        <v>1.32</v>
      </c>
      <c r="T302">
        <v>1.2E-2</v>
      </c>
      <c r="U302">
        <f>IF(S302&lt;&gt;"", IF(S302&lt;Weiss_Rp_limit_1, 4*PI()/3*(S302*REarth)^3*(Weiss_dens_fac_1+Weiss_dens_fac_2*S302)/MEarth*1000, IF(S302&lt;Weiss_Rp_limit_2, Weiss_Mp_fac*(S302)^Weiss_Mp_exp, MJup_to_Mearth)))</f>
        <v>2.9063651553245253</v>
      </c>
      <c r="V302">
        <f>IF(Q302&lt;&gt;"", Q302, IF(R302&lt;&gt;"", R302, IF(I302&lt;&gt;"", I302*MJup_to_Mearth, IF(J302&lt;&gt;"", J302*MJup_to_Mearth, U302))))</f>
        <v>2.9063651553245253</v>
      </c>
      <c r="W302">
        <f>SQRT(P302/bigG)*Qs/((V302*Mearth_to_Msun)*(O302*Rsun_to_AU)^5)*(H302)^(13/2)/1000000000</f>
        <v>379.84966105996182</v>
      </c>
    </row>
    <row r="303" spans="1:23">
      <c r="A303">
        <v>993</v>
      </c>
      <c r="B303" t="s">
        <v>140</v>
      </c>
      <c r="C303" t="s">
        <v>14</v>
      </c>
      <c r="D303">
        <v>2</v>
      </c>
      <c r="E303" s="1">
        <f>IF(COUNTIF(B$2:B$420, B303) &gt; 1, 1, 0)</f>
        <v>0</v>
      </c>
      <c r="F303">
        <v>4.3094270000000003</v>
      </c>
      <c r="G303">
        <v>0.05</v>
      </c>
      <c r="H303">
        <f t="shared" si="4"/>
        <v>0.05</v>
      </c>
      <c r="K303">
        <v>0.13700000000000001</v>
      </c>
      <c r="M303">
        <v>0.88</v>
      </c>
      <c r="N303">
        <v>4.51</v>
      </c>
      <c r="O303">
        <f>IF(M303&lt;&gt;"", M303, IF(AND(L303&lt;&gt;"", N303&lt;&gt;""), SQRT(bigG_mks*(L303*Msun_to_kg)/10^(N303-2))/Rsun_to_m))</f>
        <v>0.88</v>
      </c>
      <c r="P303">
        <f>IF(L303&lt;&gt;"", L303, 10^(N303-2)*(O303*Rsun_to_m)^2/bigG_mks/Msun_to_kg)</f>
        <v>0.90866496479942882</v>
      </c>
      <c r="S303">
        <v>1.54</v>
      </c>
      <c r="T303">
        <v>1.4E-2</v>
      </c>
      <c r="U303">
        <f>IF(S303&lt;&gt;"", IF(S303&lt;Weiss_Rp_limit_1, 4*PI()/3*(S303*REarth)^3*(Weiss_dens_fac_1+Weiss_dens_fac_2*S303)/MEarth*1000, IF(S303&lt;Weiss_Rp_limit_2, Weiss_Mp_fac*(S303)^Weiss_Mp_exp, MJup_to_Mearth)))</f>
        <v>4.0192641591536526</v>
      </c>
      <c r="V303">
        <f>IF(Q303&lt;&gt;"", Q303, IF(R303&lt;&gt;"", R303, IF(I303&lt;&gt;"", I303*MJup_to_Mearth, IF(J303&lt;&gt;"", J303*MJup_to_Mearth, U303))))</f>
        <v>4.0192641591536526</v>
      </c>
      <c r="W303">
        <f>SQRT(P303/bigG)*Qs/((V303*Mearth_to_Msun)*(O303*Rsun_to_AU)^5)*(H303)^(13/2)/1000000000</f>
        <v>26656.054273684378</v>
      </c>
    </row>
    <row r="304" spans="1:23">
      <c r="A304">
        <v>997</v>
      </c>
      <c r="B304" t="s">
        <v>232</v>
      </c>
      <c r="C304" t="s">
        <v>14</v>
      </c>
      <c r="D304">
        <v>2</v>
      </c>
      <c r="E304" s="1">
        <f>IF(COUNTIF(B$2:B$420, B304) &gt; 1, 1, 0)</f>
        <v>0</v>
      </c>
      <c r="F304">
        <v>6.9197980000000001</v>
      </c>
      <c r="G304">
        <v>6.9000000000000006E-2</v>
      </c>
      <c r="H304">
        <f t="shared" si="4"/>
        <v>6.9000000000000006E-2</v>
      </c>
      <c r="K304">
        <v>0.112</v>
      </c>
      <c r="M304">
        <v>0.96</v>
      </c>
      <c r="N304">
        <v>4.4400000000000004</v>
      </c>
      <c r="O304">
        <f>IF(M304&lt;&gt;"", M304, IF(AND(L304&lt;&gt;"", N304&lt;&gt;""), SQRT(bigG_mks*(L304*Msun_to_kg)/10^(N304-2))/Rsun_to_m))</f>
        <v>0.96</v>
      </c>
      <c r="P304">
        <f>IF(L304&lt;&gt;"", L304, 10^(N304-2)*(O304*Rsun_to_m)^2/bigG_mks/Msun_to_kg)</f>
        <v>0.92040910277071952</v>
      </c>
      <c r="S304">
        <v>1.26</v>
      </c>
      <c r="T304">
        <v>1.2E-2</v>
      </c>
      <c r="U304">
        <f>IF(S304&lt;&gt;"", IF(S304&lt;Weiss_Rp_limit_1, 4*PI()/3*(S304*REarth)^3*(Weiss_dens_fac_1+Weiss_dens_fac_2*S304)/MEarth*1000, IF(S304&lt;Weiss_Rp_limit_2, Weiss_Mp_fac*(S304)^Weiss_Mp_exp, MJup_to_Mearth)))</f>
        <v>2.4533214587332899</v>
      </c>
      <c r="V304">
        <f>IF(Q304&lt;&gt;"", Q304, IF(R304&lt;&gt;"", R304, IF(I304&lt;&gt;"", I304*MJup_to_Mearth, IF(J304&lt;&gt;"", J304*MJup_to_Mearth, U304))))</f>
        <v>2.4533214587332899</v>
      </c>
      <c r="W304">
        <f>SQRT(P304/bigG)*Qs/((V304*Mearth_to_Msun)*(O304*Rsun_to_AU)^5)*(H304)^(13/2)/1000000000</f>
        <v>230806.36158899899</v>
      </c>
    </row>
    <row r="305" spans="1:23">
      <c r="A305">
        <v>999</v>
      </c>
      <c r="B305" t="s">
        <v>251</v>
      </c>
      <c r="C305" t="s">
        <v>14</v>
      </c>
      <c r="D305">
        <v>2</v>
      </c>
      <c r="E305" s="1">
        <f>IF(COUNTIF(B$2:B$420, B305) &gt; 1, 1, 0)</f>
        <v>0</v>
      </c>
      <c r="F305">
        <v>7.810937</v>
      </c>
      <c r="G305">
        <v>7.8E-2</v>
      </c>
      <c r="H305">
        <f t="shared" si="4"/>
        <v>7.8E-2</v>
      </c>
      <c r="K305">
        <v>9.4E-2</v>
      </c>
      <c r="L305">
        <v>0.96</v>
      </c>
      <c r="M305">
        <v>0.92</v>
      </c>
      <c r="N305">
        <v>4.5199999999999996</v>
      </c>
      <c r="O305">
        <f>IF(M305&lt;&gt;"", M305, IF(AND(L305&lt;&gt;"", N305&lt;&gt;""), SQRT(bigG_mks*(L305*Msun_to_kg)/10^(N305-2))/Rsun_to_m))</f>
        <v>0.92</v>
      </c>
      <c r="P305">
        <f>IF(L305&lt;&gt;"", L305, 10^(N305-2)*(O305*Rsun_to_m)^2/bigG_mks/Msun_to_kg)</f>
        <v>0.96</v>
      </c>
      <c r="S305">
        <v>1.05</v>
      </c>
      <c r="T305">
        <v>0.01</v>
      </c>
      <c r="U305">
        <f>IF(S305&lt;&gt;"", IF(S305&lt;Weiss_Rp_limit_1, 4*PI()/3*(S305*REarth)^3*(Weiss_dens_fac_1+Weiss_dens_fac_2*S305)/MEarth*1000, IF(S305&lt;Weiss_Rp_limit_2, Weiss_Mp_fac*(S305)^Weiss_Mp_exp, MJup_to_Mearth)))</f>
        <v>1.2689243966955635</v>
      </c>
      <c r="V305">
        <f>IF(Q305&lt;&gt;"", Q305, IF(R305&lt;&gt;"", R305, IF(I305&lt;&gt;"", I305*MJup_to_Mearth, IF(J305&lt;&gt;"", J305*MJup_to_Mearth, U305))))</f>
        <v>1.2689243966955635</v>
      </c>
      <c r="W305">
        <f>SQRT(P305/bigG)*Qs/((V305*Mearth_to_Msun)*(O305*Rsun_to_AU)^5)*(H305)^(13/2)/1000000000</f>
        <v>1250905.5090885698</v>
      </c>
    </row>
    <row r="306" spans="1:23">
      <c r="A306">
        <v>1001</v>
      </c>
      <c r="B306" t="s">
        <v>168</v>
      </c>
      <c r="C306" t="s">
        <v>14</v>
      </c>
      <c r="D306">
        <v>3</v>
      </c>
      <c r="E306" s="1">
        <f>IF(COUNTIF(B$2:B$420, B306) &gt; 1, 1, 0)</f>
        <v>0</v>
      </c>
      <c r="F306">
        <v>5.0350299999999999</v>
      </c>
      <c r="G306">
        <v>5.8000000000000003E-2</v>
      </c>
      <c r="H306">
        <f t="shared" si="4"/>
        <v>5.8000000000000003E-2</v>
      </c>
      <c r="K306">
        <v>0.126</v>
      </c>
      <c r="L306">
        <v>1.1100000000000001</v>
      </c>
      <c r="M306">
        <v>1.1499999999999999</v>
      </c>
      <c r="N306">
        <v>4.33</v>
      </c>
      <c r="O306">
        <f>IF(M306&lt;&gt;"", M306, IF(AND(L306&lt;&gt;"", N306&lt;&gt;""), SQRT(bigG_mks*(L306*Msun_to_kg)/10^(N306-2))/Rsun_to_m))</f>
        <v>1.1499999999999999</v>
      </c>
      <c r="P306">
        <f>IF(L306&lt;&gt;"", L306, 10^(N306-2)*(O306*Rsun_to_m)^2/bigG_mks/Msun_to_kg)</f>
        <v>1.1100000000000001</v>
      </c>
      <c r="S306">
        <v>1.41</v>
      </c>
      <c r="T306">
        <v>1.2999999999999999E-2</v>
      </c>
      <c r="U306">
        <f>IF(S306&lt;&gt;"", IF(S306&lt;Weiss_Rp_limit_1, 4*PI()/3*(S306*REarth)^3*(Weiss_dens_fac_1+Weiss_dens_fac_2*S306)/MEarth*1000, IF(S306&lt;Weiss_Rp_limit_2, Weiss_Mp_fac*(S306)^Weiss_Mp_exp, MJup_to_Mearth)))</f>
        <v>3.6988256446530943</v>
      </c>
      <c r="V306">
        <f>IF(Q306&lt;&gt;"", Q306, IF(R306&lt;&gt;"", R306, IF(I306&lt;&gt;"", I306*MJup_to_Mearth, IF(J306&lt;&gt;"", J306*MJup_to_Mearth, U306))))</f>
        <v>3.6988256446530943</v>
      </c>
      <c r="W306">
        <f>SQRT(P306/bigG)*Qs/((V306*Mearth_to_Msun)*(O306*Rsun_to_AU)^5)*(H306)^(13/2)/1000000000</f>
        <v>22041.403296184646</v>
      </c>
    </row>
    <row r="307" spans="1:23">
      <c r="A307">
        <v>1004</v>
      </c>
      <c r="B307" t="s">
        <v>262</v>
      </c>
      <c r="C307" t="s">
        <v>14</v>
      </c>
      <c r="D307">
        <v>2</v>
      </c>
      <c r="E307" s="1">
        <f>IF(COUNTIF(B$2:B$420, B307) &gt; 1, 1, 0)</f>
        <v>0</v>
      </c>
      <c r="F307">
        <v>8.1808479999999992</v>
      </c>
      <c r="G307">
        <v>7.1999999999999995E-2</v>
      </c>
      <c r="H307">
        <f t="shared" si="4"/>
        <v>7.1999999999999995E-2</v>
      </c>
      <c r="K307">
        <v>0.20699999999999999</v>
      </c>
      <c r="M307">
        <v>0.77</v>
      </c>
      <c r="N307">
        <v>4.54</v>
      </c>
      <c r="O307">
        <f>IF(M307&lt;&gt;"", M307, IF(AND(L307&lt;&gt;"", N307&lt;&gt;""), SQRT(bigG_mks*(L307*Msun_to_kg)/10^(N307-2))/Rsun_to_m))</f>
        <v>0.77</v>
      </c>
      <c r="P307">
        <f>IF(L307&lt;&gt;"", L307, 10^(N307-2)*(O307*Rsun_to_m)^2/bigG_mks/Msun_to_kg)</f>
        <v>0.74545235214072325</v>
      </c>
      <c r="S307">
        <v>2.3199999999999998</v>
      </c>
      <c r="T307">
        <v>2.1000000000000001E-2</v>
      </c>
      <c r="U307">
        <f>IF(S307&lt;&gt;"", IF(S307&lt;Weiss_Rp_limit_1, 4*PI()/3*(S307*REarth)^3*(Weiss_dens_fac_1+Weiss_dens_fac_2*S307)/MEarth*1000, IF(S307&lt;Weiss_Rp_limit_2, Weiss_Mp_fac*(S307)^Weiss_Mp_exp, MJup_to_Mearth)))</f>
        <v>5.8837756682758977</v>
      </c>
      <c r="V307">
        <f>IF(Q307&lt;&gt;"", Q307, IF(R307&lt;&gt;"", R307, IF(I307&lt;&gt;"", I307*MJup_to_Mearth, IF(J307&lt;&gt;"", J307*MJup_to_Mearth, U307))))</f>
        <v>5.8837756682758977</v>
      </c>
      <c r="W307">
        <f>SQRT(P307/bigG)*Qs/((V307*Mearth_to_Msun)*(O307*Rsun_to_AU)^5)*(H307)^(13/2)/1000000000</f>
        <v>344041.07415858074</v>
      </c>
    </row>
    <row r="308" spans="1:23">
      <c r="A308">
        <v>1006</v>
      </c>
      <c r="B308" t="s">
        <v>248</v>
      </c>
      <c r="C308" t="s">
        <v>14</v>
      </c>
      <c r="D308">
        <v>2</v>
      </c>
      <c r="E308" s="1">
        <f>IF(COUNTIF(B$2:B$420, B308) &gt; 1, 1, 0)</f>
        <v>0</v>
      </c>
      <c r="F308">
        <v>7.6502540000000003</v>
      </c>
      <c r="G308">
        <v>7.1999999999999995E-2</v>
      </c>
      <c r="H308">
        <f t="shared" si="4"/>
        <v>7.1999999999999995E-2</v>
      </c>
      <c r="K308">
        <v>0.20300000000000001</v>
      </c>
      <c r="M308">
        <v>0.74</v>
      </c>
      <c r="N308">
        <v>4.62</v>
      </c>
      <c r="O308">
        <f>IF(M308&lt;&gt;"", M308, IF(AND(L308&lt;&gt;"", N308&lt;&gt;""), SQRT(bigG_mks*(L308*Msun_to_kg)/10^(N308-2))/Rsun_to_m))</f>
        <v>0.74</v>
      </c>
      <c r="P308">
        <f>IF(L308&lt;&gt;"", L308, 10^(N308-2)*(O308*Rsun_to_m)^2/bigG_mks/Msun_to_kg)</f>
        <v>0.82775512537146978</v>
      </c>
      <c r="S308">
        <v>2.27</v>
      </c>
      <c r="T308">
        <v>2.1000000000000001E-2</v>
      </c>
      <c r="U308">
        <f>IF(S308&lt;&gt;"", IF(S308&lt;Weiss_Rp_limit_1, 4*PI()/3*(S308*REarth)^3*(Weiss_dens_fac_1+Weiss_dens_fac_2*S308)/MEarth*1000, IF(S308&lt;Weiss_Rp_limit_2, Weiss_Mp_fac*(S308)^Weiss_Mp_exp, MJup_to_Mearth)))</f>
        <v>5.765756897224227</v>
      </c>
      <c r="V308">
        <f>IF(Q308&lt;&gt;"", Q308, IF(R308&lt;&gt;"", R308, IF(I308&lt;&gt;"", I308*MJup_to_Mearth, IF(J308&lt;&gt;"", J308*MJup_to_Mearth, U308))))</f>
        <v>5.765756897224227</v>
      </c>
      <c r="W308">
        <f>SQRT(P308/bigG)*Qs/((V308*Mearth_to_Msun)*(O308*Rsun_to_AU)^5)*(H308)^(13/2)/1000000000</f>
        <v>451280.00909213431</v>
      </c>
    </row>
    <row r="309" spans="1:23">
      <c r="A309">
        <v>1010</v>
      </c>
      <c r="B309" t="s">
        <v>146</v>
      </c>
      <c r="C309" t="s">
        <v>14</v>
      </c>
      <c r="D309">
        <v>2</v>
      </c>
      <c r="E309" s="1">
        <f>IF(COUNTIF(B$2:B$420, B309) &gt; 1, 1, 0)</f>
        <v>0</v>
      </c>
      <c r="F309">
        <v>4.4253910000000003</v>
      </c>
      <c r="G309">
        <v>5.6000000000000001E-2</v>
      </c>
      <c r="H309">
        <f t="shared" si="4"/>
        <v>5.6000000000000001E-2</v>
      </c>
      <c r="K309">
        <v>0.13</v>
      </c>
      <c r="M309">
        <v>1.1100000000000001</v>
      </c>
      <c r="N309">
        <v>4.42</v>
      </c>
      <c r="O309">
        <f>IF(M309&lt;&gt;"", M309, IF(AND(L309&lt;&gt;"", N309&lt;&gt;""), SQRT(bigG_mks*(L309*Msun_to_kg)/10^(N309-2))/Rsun_to_m))</f>
        <v>1.1100000000000001</v>
      </c>
      <c r="P309">
        <f>IF(L309&lt;&gt;"", L309, 10^(N309-2)*(O309*Rsun_to_m)^2/bigG_mks/Msun_to_kg)</f>
        <v>1.1751258955145665</v>
      </c>
      <c r="S309">
        <v>1.46</v>
      </c>
      <c r="T309">
        <v>1.2999999999999999E-2</v>
      </c>
      <c r="U309">
        <f>IF(S309&lt;&gt;"", IF(S309&lt;Weiss_Rp_limit_1, 4*PI()/3*(S309*REarth)^3*(Weiss_dens_fac_1+Weiss_dens_fac_2*S309)/MEarth*1000, IF(S309&lt;Weiss_Rp_limit_2, Weiss_Mp_fac*(S309)^Weiss_Mp_exp, MJup_to_Mearth)))</f>
        <v>4.2029759035131393</v>
      </c>
      <c r="V309">
        <f>IF(Q309&lt;&gt;"", Q309, IF(R309&lt;&gt;"", R309, IF(I309&lt;&gt;"", I309*MJup_to_Mearth, IF(J309&lt;&gt;"", J309*MJup_to_Mearth, U309))))</f>
        <v>4.2029759035131393</v>
      </c>
      <c r="W309">
        <f>SQRT(P309/bigG)*Qs/((V309*Mearth_to_Msun)*(O309*Rsun_to_AU)^5)*(H309)^(13/2)/1000000000</f>
        <v>18964.501662104238</v>
      </c>
    </row>
    <row r="310" spans="1:23">
      <c r="A310">
        <v>1017</v>
      </c>
      <c r="B310" t="s">
        <v>255</v>
      </c>
      <c r="C310" t="s">
        <v>14</v>
      </c>
      <c r="D310">
        <v>2</v>
      </c>
      <c r="E310" s="1">
        <f>IF(COUNTIF(B$2:B$420, B310) &gt; 1, 1, 0)</f>
        <v>0</v>
      </c>
      <c r="F310">
        <v>7.9305919999999999</v>
      </c>
      <c r="G310">
        <v>0.08</v>
      </c>
      <c r="H310">
        <f t="shared" si="4"/>
        <v>0.08</v>
      </c>
      <c r="K310">
        <v>0.28499999999999998</v>
      </c>
      <c r="M310">
        <v>1.03</v>
      </c>
      <c r="N310">
        <v>4.45</v>
      </c>
      <c r="O310">
        <f>IF(M310&lt;&gt;"", M310, IF(AND(L310&lt;&gt;"", N310&lt;&gt;""), SQRT(bigG_mks*(L310*Msun_to_kg)/10^(N310-2))/Rsun_to_m))</f>
        <v>1.03</v>
      </c>
      <c r="P310">
        <f>IF(L310&lt;&gt;"", L310, 10^(N310-2)*(O310*Rsun_to_m)^2/bigG_mks/Msun_to_kg)</f>
        <v>1.0842087015591377</v>
      </c>
      <c r="S310">
        <v>3.2</v>
      </c>
      <c r="T310">
        <v>2.9000000000000001E-2</v>
      </c>
      <c r="U310">
        <f>IF(S310&lt;&gt;"", IF(S310&lt;Weiss_Rp_limit_1, 4*PI()/3*(S310*REarth)^3*(Weiss_dens_fac_1+Weiss_dens_fac_2*S310)/MEarth*1000, IF(S310&lt;Weiss_Rp_limit_2, Weiss_Mp_fac*(S310)^Weiss_Mp_exp, MJup_to_Mearth)))</f>
        <v>7.9349055165707343</v>
      </c>
      <c r="V310">
        <f>IF(Q310&lt;&gt;"", Q310, IF(R310&lt;&gt;"", R310, IF(I310&lt;&gt;"", I310*MJup_to_Mearth, IF(J310&lt;&gt;"", J310*MJup_to_Mearth, U310))))</f>
        <v>7.9349055165707343</v>
      </c>
      <c r="W310">
        <f>SQRT(P310/bigG)*Qs/((V310*Mearth_to_Msun)*(O310*Rsun_to_AU)^5)*(H310)^(13/2)/1000000000</f>
        <v>142482.76407280768</v>
      </c>
    </row>
    <row r="311" spans="1:23">
      <c r="A311">
        <v>1019</v>
      </c>
      <c r="B311" t="s">
        <v>132</v>
      </c>
      <c r="C311" t="s">
        <v>14</v>
      </c>
      <c r="D311">
        <v>3</v>
      </c>
      <c r="E311" s="1">
        <f>IF(COUNTIF(B$2:B$420, B311) &gt; 1, 1, 0)</f>
        <v>0</v>
      </c>
      <c r="F311">
        <v>4.1669720000000003</v>
      </c>
      <c r="G311">
        <v>0.05</v>
      </c>
      <c r="H311">
        <f t="shared" si="4"/>
        <v>0.05</v>
      </c>
      <c r="K311">
        <v>0.20899999999999999</v>
      </c>
      <c r="M311">
        <v>0.84</v>
      </c>
      <c r="N311">
        <v>4.57</v>
      </c>
      <c r="O311">
        <f>IF(M311&lt;&gt;"", M311, IF(AND(L311&lt;&gt;"", N311&lt;&gt;""), SQRT(bigG_mks*(L311*Msun_to_kg)/10^(N311-2))/Rsun_to_m))</f>
        <v>0.84</v>
      </c>
      <c r="P311">
        <f>IF(L311&lt;&gt;"", L311, 10^(N311-2)*(O311*Rsun_to_m)^2/bigG_mks/Msun_to_kg)</f>
        <v>0.95059825164722145</v>
      </c>
      <c r="S311">
        <v>2.34</v>
      </c>
      <c r="T311">
        <v>2.1000000000000001E-2</v>
      </c>
      <c r="U311">
        <f>IF(S311&lt;&gt;"", IF(S311&lt;Weiss_Rp_limit_1, 4*PI()/3*(S311*REarth)^3*(Weiss_dens_fac_1+Weiss_dens_fac_2*S311)/MEarth*1000, IF(S311&lt;Weiss_Rp_limit_2, Weiss_Mp_fac*(S311)^Weiss_Mp_exp, MJup_to_Mearth)))</f>
        <v>5.930933128772466</v>
      </c>
      <c r="V311">
        <f>IF(Q311&lt;&gt;"", Q311, IF(R311&lt;&gt;"", R311, IF(I311&lt;&gt;"", I311*MJup_to_Mearth, IF(J311&lt;&gt;"", J311*MJup_to_Mearth, U311))))</f>
        <v>5.930933128772466</v>
      </c>
      <c r="W311">
        <f>SQRT(P311/bigG)*Qs/((V311*Mearth_to_Msun)*(O311*Rsun_to_AU)^5)*(H311)^(13/2)/1000000000</f>
        <v>23314.866407556205</v>
      </c>
    </row>
    <row r="312" spans="1:23">
      <c r="A312">
        <v>1033</v>
      </c>
      <c r="B312" t="s">
        <v>182</v>
      </c>
      <c r="C312" t="s">
        <v>14</v>
      </c>
      <c r="D312">
        <v>3</v>
      </c>
      <c r="E312" s="1">
        <f>IF(COUNTIF(B$2:B$420, B312) &gt; 1, 1, 0)</f>
        <v>0</v>
      </c>
      <c r="F312">
        <v>5.4330740000000004</v>
      </c>
      <c r="G312">
        <v>5.8000000000000003E-2</v>
      </c>
      <c r="H312">
        <f t="shared" si="4"/>
        <v>5.8000000000000003E-2</v>
      </c>
      <c r="K312">
        <v>0.128</v>
      </c>
      <c r="M312">
        <v>0.89</v>
      </c>
      <c r="N312">
        <v>4.47</v>
      </c>
      <c r="O312">
        <f>IF(M312&lt;&gt;"", M312, IF(AND(L312&lt;&gt;"", N312&lt;&gt;""), SQRT(bigG_mks*(L312*Msun_to_kg)/10^(N312-2))/Rsun_to_m))</f>
        <v>0.89</v>
      </c>
      <c r="P312">
        <f>IF(L312&lt;&gt;"", L312, 10^(N312-2)*(O312*Rsun_to_m)^2/bigG_mks/Msun_to_kg)</f>
        <v>0.84765368109998995</v>
      </c>
      <c r="S312">
        <v>1.43</v>
      </c>
      <c r="T312">
        <v>1.2999999999999999E-2</v>
      </c>
      <c r="U312">
        <f>IF(S312&lt;&gt;"", IF(S312&lt;Weiss_Rp_limit_1, 4*PI()/3*(S312*REarth)^3*(Weiss_dens_fac_1+Weiss_dens_fac_2*S312)/MEarth*1000, IF(S312&lt;Weiss_Rp_limit_2, Weiss_Mp_fac*(S312)^Weiss_Mp_exp, MJup_to_Mearth)))</f>
        <v>3.8947496098157601</v>
      </c>
      <c r="V312">
        <f>IF(Q312&lt;&gt;"", Q312, IF(R312&lt;&gt;"", R312, IF(I312&lt;&gt;"", I312*MJup_to_Mearth, IF(J312&lt;&gt;"", J312*MJup_to_Mearth, U312))))</f>
        <v>3.8947496098157601</v>
      </c>
      <c r="W312">
        <f>SQRT(P312/bigG)*Qs/((V312*Mearth_to_Msun)*(O312*Rsun_to_AU)^5)*(H312)^(13/2)/1000000000</f>
        <v>65888.627933352167</v>
      </c>
    </row>
    <row r="313" spans="1:23">
      <c r="A313">
        <v>1038</v>
      </c>
      <c r="B313" t="s">
        <v>289</v>
      </c>
      <c r="C313" t="s">
        <v>14</v>
      </c>
      <c r="D313">
        <v>3</v>
      </c>
      <c r="E313" s="1">
        <f>IF(COUNTIF(B$2:B$420, B313) &gt; 1, 1, 0)</f>
        <v>0</v>
      </c>
      <c r="F313">
        <v>9.5766939999999998</v>
      </c>
      <c r="G313">
        <v>8.5000000000000006E-2</v>
      </c>
      <c r="H313">
        <f t="shared" si="4"/>
        <v>8.5000000000000006E-2</v>
      </c>
      <c r="K313">
        <v>0.25900000000000001</v>
      </c>
      <c r="M313">
        <v>1.07</v>
      </c>
      <c r="N313">
        <v>4.33</v>
      </c>
      <c r="O313">
        <f>IF(M313&lt;&gt;"", M313, IF(AND(L313&lt;&gt;"", N313&lt;&gt;""), SQRT(bigG_mks*(L313*Msun_to_kg)/10^(N313-2))/Rsun_to_m))</f>
        <v>1.07</v>
      </c>
      <c r="P313">
        <f>IF(L313&lt;&gt;"", L313, 10^(N313-2)*(O313*Rsun_to_m)^2/bigG_mks/Msun_to_kg)</f>
        <v>0.88757690745911488</v>
      </c>
      <c r="S313">
        <v>2.9</v>
      </c>
      <c r="T313">
        <v>2.7E-2</v>
      </c>
      <c r="U313">
        <f>IF(S313&lt;&gt;"", IF(S313&lt;Weiss_Rp_limit_1, 4*PI()/3*(S313*REarth)^3*(Weiss_dens_fac_1+Weiss_dens_fac_2*S313)/MEarth*1000, IF(S313&lt;Weiss_Rp_limit_2, Weiss_Mp_fac*(S313)^Weiss_Mp_exp, MJup_to_Mearth)))</f>
        <v>7.2407310786709891</v>
      </c>
      <c r="V313">
        <f>IF(Q313&lt;&gt;"", Q313, IF(R313&lt;&gt;"", R313, IF(I313&lt;&gt;"", I313*MJup_to_Mearth, IF(J313&lt;&gt;"", J313*MJup_to_Mearth, U313))))</f>
        <v>7.2407310786709891</v>
      </c>
      <c r="W313">
        <f>SQRT(P313/bigG)*Qs/((V313*Mearth_to_Msun)*(O313*Rsun_to_AU)^5)*(H313)^(13/2)/1000000000</f>
        <v>173170.36133144933</v>
      </c>
    </row>
    <row r="314" spans="1:23">
      <c r="A314">
        <v>1047</v>
      </c>
      <c r="B314" t="s">
        <v>293</v>
      </c>
      <c r="C314" t="s">
        <v>14</v>
      </c>
      <c r="D314">
        <v>2</v>
      </c>
      <c r="E314" s="1">
        <f>IF(COUNTIF(B$2:B$420, B314) &gt; 1, 1, 0)</f>
        <v>0</v>
      </c>
      <c r="F314">
        <v>9.8257919999999999</v>
      </c>
      <c r="G314">
        <v>9.6000000000000002E-2</v>
      </c>
      <c r="H314">
        <f t="shared" si="4"/>
        <v>9.6000000000000002E-2</v>
      </c>
      <c r="K314">
        <v>0.23</v>
      </c>
      <c r="L314">
        <v>1.1399999999999999</v>
      </c>
      <c r="M314">
        <v>1.1499999999999999</v>
      </c>
      <c r="N314">
        <v>4.4000000000000004</v>
      </c>
      <c r="O314">
        <f>IF(M314&lt;&gt;"", M314, IF(AND(L314&lt;&gt;"", N314&lt;&gt;""), SQRT(bigG_mks*(L314*Msun_to_kg)/10^(N314-2))/Rsun_to_m))</f>
        <v>1.1499999999999999</v>
      </c>
      <c r="P314">
        <f>IF(L314&lt;&gt;"", L314, 10^(N314-2)*(O314*Rsun_to_m)^2/bigG_mks/Msun_to_kg)</f>
        <v>1.1399999999999999</v>
      </c>
      <c r="S314">
        <v>2.58</v>
      </c>
      <c r="T314">
        <v>2.4E-2</v>
      </c>
      <c r="U314">
        <f>IF(S314&lt;&gt;"", IF(S314&lt;Weiss_Rp_limit_1, 4*PI()/3*(S314*REarth)^3*(Weiss_dens_fac_1+Weiss_dens_fac_2*S314)/MEarth*1000, IF(S314&lt;Weiss_Rp_limit_2, Weiss_Mp_fac*(S314)^Weiss_Mp_exp, MJup_to_Mearth)))</f>
        <v>6.4946926930936186</v>
      </c>
      <c r="V314">
        <f>IF(Q314&lt;&gt;"", Q314, IF(R314&lt;&gt;"", R314, IF(I314&lt;&gt;"", I314*MJup_to_Mearth, IF(J314&lt;&gt;"", J314*MJup_to_Mearth, U314))))</f>
        <v>6.4946926930936186</v>
      </c>
      <c r="W314">
        <f>SQRT(P314/bigG)*Qs/((V314*Mearth_to_Msun)*(O314*Rsun_to_AU)^5)*(H314)^(13/2)/1000000000</f>
        <v>336524.34478481329</v>
      </c>
    </row>
    <row r="315" spans="1:23">
      <c r="A315">
        <v>1049</v>
      </c>
      <c r="B315" t="s">
        <v>192</v>
      </c>
      <c r="C315" t="s">
        <v>14</v>
      </c>
      <c r="D315">
        <v>2</v>
      </c>
      <c r="E315" s="1">
        <f>IF(COUNTIF(B$2:B$420, B315) &gt; 1, 1, 0)</f>
        <v>0</v>
      </c>
      <c r="F315">
        <v>5.687945</v>
      </c>
      <c r="G315">
        <v>6.4000000000000001E-2</v>
      </c>
      <c r="H315">
        <f t="shared" si="4"/>
        <v>6.4000000000000001E-2</v>
      </c>
      <c r="K315">
        <v>0.184</v>
      </c>
      <c r="M315">
        <v>0.96</v>
      </c>
      <c r="N315">
        <v>4.5</v>
      </c>
      <c r="O315">
        <f>IF(M315&lt;&gt;"", M315, IF(AND(L315&lt;&gt;"", N315&lt;&gt;""), SQRT(bigG_mks*(L315*Msun_to_kg)/10^(N315-2))/Rsun_to_m))</f>
        <v>0.96</v>
      </c>
      <c r="P315">
        <f>IF(L315&lt;&gt;"", L315, 10^(N315-2)*(O315*Rsun_to_m)^2/bigG_mks/Msun_to_kg)</f>
        <v>1.0567710446048977</v>
      </c>
      <c r="S315">
        <v>2.06</v>
      </c>
      <c r="T315">
        <v>1.9E-2</v>
      </c>
      <c r="U315">
        <f>IF(S315&lt;&gt;"", IF(S315&lt;Weiss_Rp_limit_1, 4*PI()/3*(S315*REarth)^3*(Weiss_dens_fac_1+Weiss_dens_fac_2*S315)/MEarth*1000, IF(S315&lt;Weiss_Rp_limit_2, Weiss_Mp_fac*(S315)^Weiss_Mp_exp, MJup_to_Mearth)))</f>
        <v>5.2680367377804034</v>
      </c>
      <c r="V315">
        <f>IF(Q315&lt;&gt;"", Q315, IF(R315&lt;&gt;"", R315, IF(I315&lt;&gt;"", I315*MJup_to_Mearth, IF(J315&lt;&gt;"", J315*MJup_to_Mearth, U315))))</f>
        <v>5.2680367377804034</v>
      </c>
      <c r="W315">
        <f>SQRT(P315/bigG)*Qs/((V315*Mearth_to_Msun)*(O315*Rsun_to_AU)^5)*(H315)^(13/2)/1000000000</f>
        <v>70632.435014113362</v>
      </c>
    </row>
    <row r="316" spans="1:23">
      <c r="A316">
        <v>1054</v>
      </c>
      <c r="B316" t="s">
        <v>30</v>
      </c>
      <c r="C316" t="s">
        <v>14</v>
      </c>
      <c r="D316">
        <v>2</v>
      </c>
      <c r="E316" s="1">
        <f>IF(COUNTIF(B$2:B$420, B316) &gt; 1, 1, 0)</f>
        <v>0</v>
      </c>
      <c r="F316">
        <v>1.6329</v>
      </c>
      <c r="G316">
        <v>2.5999999999999999E-2</v>
      </c>
      <c r="H316">
        <f t="shared" si="4"/>
        <v>2.5999999999999999E-2</v>
      </c>
      <c r="K316">
        <v>0.104</v>
      </c>
      <c r="L316">
        <v>0.79</v>
      </c>
      <c r="M316">
        <v>0.81</v>
      </c>
      <c r="N316">
        <v>4.54</v>
      </c>
      <c r="O316">
        <f>IF(M316&lt;&gt;"", M316, IF(AND(L316&lt;&gt;"", N316&lt;&gt;""), SQRT(bigG_mks*(L316*Msun_to_kg)/10^(N316-2))/Rsun_to_m))</f>
        <v>0.81</v>
      </c>
      <c r="P316">
        <f>IF(L316&lt;&gt;"", L316, 10^(N316-2)*(O316*Rsun_to_m)^2/bigG_mks/Msun_to_kg)</f>
        <v>0.79</v>
      </c>
      <c r="S316">
        <v>1.17</v>
      </c>
      <c r="T316">
        <v>1.0999999999999999E-2</v>
      </c>
      <c r="U316">
        <f>IF(S316&lt;&gt;"", IF(S316&lt;Weiss_Rp_limit_1, 4*PI()/3*(S316*REarth)^3*(Weiss_dens_fac_1+Weiss_dens_fac_2*S316)/MEarth*1000, IF(S316&lt;Weiss_Rp_limit_2, Weiss_Mp_fac*(S316)^Weiss_Mp_exp, MJup_to_Mearth)))</f>
        <v>1.8748377564850218</v>
      </c>
      <c r="V316">
        <f>IF(Q316&lt;&gt;"", Q316, IF(R316&lt;&gt;"", R316, IF(I316&lt;&gt;"", I316*MJup_to_Mearth, IF(J316&lt;&gt;"", J316*MJup_to_Mearth, U316))))</f>
        <v>1.8748377564850218</v>
      </c>
      <c r="W316">
        <f>SQRT(P316/bigG)*Qs/((V316*Mearth_to_Msun)*(O316*Rsun_to_AU)^5)*(H316)^(13/2)/1000000000</f>
        <v>1149.7419494723711</v>
      </c>
    </row>
    <row r="317" spans="1:23">
      <c r="A317">
        <v>1061</v>
      </c>
      <c r="B317" t="s">
        <v>165</v>
      </c>
      <c r="C317" t="s">
        <v>14</v>
      </c>
      <c r="D317">
        <v>2</v>
      </c>
      <c r="E317" s="1">
        <f>IF(COUNTIF(B$2:B$420, B317) &gt; 1, 1, 0)</f>
        <v>0</v>
      </c>
      <c r="F317">
        <v>4.9388639999999997</v>
      </c>
      <c r="G317">
        <v>5.8999999999999997E-2</v>
      </c>
      <c r="H317">
        <f t="shared" si="4"/>
        <v>5.8999999999999997E-2</v>
      </c>
      <c r="K317">
        <v>0.126</v>
      </c>
      <c r="L317">
        <v>0.85</v>
      </c>
      <c r="M317">
        <v>1.29</v>
      </c>
      <c r="N317">
        <v>4.2699999999999996</v>
      </c>
      <c r="O317">
        <f>IF(M317&lt;&gt;"", M317, IF(AND(L317&lt;&gt;"", N317&lt;&gt;""), SQRT(bigG_mks*(L317*Msun_to_kg)/10^(N317-2))/Rsun_to_m))</f>
        <v>1.29</v>
      </c>
      <c r="P317">
        <f>IF(L317&lt;&gt;"", L317, 10^(N317-2)*(O317*Rsun_to_m)^2/bigG_mks/Msun_to_kg)</f>
        <v>0.85</v>
      </c>
      <c r="S317">
        <v>1.41</v>
      </c>
      <c r="T317">
        <v>1.2999999999999999E-2</v>
      </c>
      <c r="U317">
        <f>IF(S317&lt;&gt;"", IF(S317&lt;Weiss_Rp_limit_1, 4*PI()/3*(S317*REarth)^3*(Weiss_dens_fac_1+Weiss_dens_fac_2*S317)/MEarth*1000, IF(S317&lt;Weiss_Rp_limit_2, Weiss_Mp_fac*(S317)^Weiss_Mp_exp, MJup_to_Mearth)))</f>
        <v>3.6988256446530943</v>
      </c>
      <c r="V317">
        <f>IF(Q317&lt;&gt;"", Q317, IF(R317&lt;&gt;"", R317, IF(I317&lt;&gt;"", I317*MJup_to_Mearth, IF(J317&lt;&gt;"", J317*MJup_to_Mearth, U317))))</f>
        <v>3.6988256446530943</v>
      </c>
      <c r="W317">
        <f>SQRT(P317/bigG)*Qs/((V317*Mearth_to_Msun)*(O317*Rsun_to_AU)^5)*(H317)^(13/2)/1000000000</f>
        <v>12136.235138124275</v>
      </c>
    </row>
    <row r="318" spans="1:23">
      <c r="A318">
        <v>661</v>
      </c>
      <c r="B318" t="s">
        <v>284</v>
      </c>
      <c r="C318" t="s">
        <v>14</v>
      </c>
      <c r="D318">
        <v>2</v>
      </c>
      <c r="E318" s="1">
        <f>IF(COUNTIF(B$2:B$420, B318) &gt; 1, 1, 0)</f>
        <v>0</v>
      </c>
      <c r="F318">
        <v>9.2869943999999993</v>
      </c>
      <c r="H318">
        <f t="shared" si="4"/>
        <v>8.47030906632016E-2</v>
      </c>
      <c r="I318">
        <v>6.4000000000000001E-2</v>
      </c>
      <c r="K318">
        <v>0.19700000000000001</v>
      </c>
      <c r="L318">
        <v>0.94</v>
      </c>
      <c r="M318">
        <v>0.85</v>
      </c>
      <c r="N318">
        <v>4.59</v>
      </c>
      <c r="O318">
        <f>IF(M318&lt;&gt;"", M318, IF(AND(L318&lt;&gt;"", N318&lt;&gt;""), SQRT(bigG_mks*(L318*Msun_to_kg)/10^(N318-2))/Rsun_to_m))</f>
        <v>0.85</v>
      </c>
      <c r="P318">
        <f>IF(L318&lt;&gt;"", L318, 10^(N318-2)*(O318*Rsun_to_m)^2/bigG_mks/Msun_to_kg)</f>
        <v>0.94</v>
      </c>
      <c r="Q318">
        <v>20.3</v>
      </c>
      <c r="S318">
        <v>2.2090000000000001</v>
      </c>
      <c r="T318">
        <v>0.02</v>
      </c>
      <c r="U318">
        <f>IF(S318&lt;&gt;"", IF(S318&lt;Weiss_Rp_limit_1, 4*PI()/3*(S318*REarth)^3*(Weiss_dens_fac_1+Weiss_dens_fac_2*S318)/MEarth*1000, IF(S318&lt;Weiss_Rp_limit_2, Weiss_Mp_fac*(S318)^Weiss_Mp_exp, MJup_to_Mearth)))</f>
        <v>5.6215269334208839</v>
      </c>
      <c r="V318">
        <f>IF(Q318&lt;&gt;"", Q318, IF(R318&lt;&gt;"", R318, IF(I318&lt;&gt;"", I318*MJup_to_Mearth, IF(J318&lt;&gt;"", J318*MJup_to_Mearth, U318))))</f>
        <v>20.3</v>
      </c>
      <c r="W318">
        <f>SQRT(P318/bigG)*Qs/((V318*Mearth_to_Msun)*(O318*Rsun_to_AU)^5)*(H318)^(13/2)/1000000000</f>
        <v>196411.66971511315</v>
      </c>
    </row>
    <row r="319" spans="1:23">
      <c r="A319">
        <v>1069</v>
      </c>
      <c r="B319" t="s">
        <v>295</v>
      </c>
      <c r="C319" t="s">
        <v>14</v>
      </c>
      <c r="D319">
        <v>2</v>
      </c>
      <c r="E319" s="1">
        <f>IF(COUNTIF(B$2:B$420, B319) &gt; 1, 1, 0)</f>
        <v>0</v>
      </c>
      <c r="F319">
        <v>9.9396319999999996</v>
      </c>
      <c r="G319">
        <v>8.6999999999999994E-2</v>
      </c>
      <c r="H319">
        <f t="shared" si="4"/>
        <v>8.6999999999999994E-2</v>
      </c>
      <c r="K319">
        <v>0.12</v>
      </c>
      <c r="L319">
        <v>0.85</v>
      </c>
      <c r="M319">
        <v>0.79</v>
      </c>
      <c r="N319">
        <v>4.59</v>
      </c>
      <c r="O319">
        <f>IF(M319&lt;&gt;"", M319, IF(AND(L319&lt;&gt;"", N319&lt;&gt;""), SQRT(bigG_mks*(L319*Msun_to_kg)/10^(N319-2))/Rsun_to_m))</f>
        <v>0.79</v>
      </c>
      <c r="P319">
        <f>IF(L319&lt;&gt;"", L319, 10^(N319-2)*(O319*Rsun_to_m)^2/bigG_mks/Msun_to_kg)</f>
        <v>0.85</v>
      </c>
      <c r="S319">
        <v>1.34</v>
      </c>
      <c r="T319">
        <v>1.2E-2</v>
      </c>
      <c r="U319">
        <f>IF(S319&lt;&gt;"", IF(S319&lt;Weiss_Rp_limit_1, 4*PI()/3*(S319*REarth)^3*(Weiss_dens_fac_1+Weiss_dens_fac_2*S319)/MEarth*1000, IF(S319&lt;Weiss_Rp_limit_2, Weiss_Mp_fac*(S319)^Weiss_Mp_exp, MJup_to_Mearth)))</f>
        <v>3.070339695724833</v>
      </c>
      <c r="V319">
        <f>IF(Q319&lt;&gt;"", Q319, IF(R319&lt;&gt;"", R319, IF(I319&lt;&gt;"", I319*MJup_to_Mearth, IF(J319&lt;&gt;"", J319*MJup_to_Mearth, U319))))</f>
        <v>3.070339695724833</v>
      </c>
      <c r="W319">
        <f>SQRT(P319/bigG)*Qs/((V319*Mearth_to_Msun)*(O319*Rsun_to_AU)^5)*(H319)^(13/2)/1000000000</f>
        <v>2118905.4408252421</v>
      </c>
    </row>
    <row r="320" spans="1:23">
      <c r="A320">
        <v>1071</v>
      </c>
      <c r="B320" t="s">
        <v>294</v>
      </c>
      <c r="C320" t="s">
        <v>14</v>
      </c>
      <c r="D320">
        <v>2</v>
      </c>
      <c r="E320" s="1">
        <f>IF(COUNTIF(B$2:B$420, B320) &gt; 1, 1, 0)</f>
        <v>0</v>
      </c>
      <c r="F320">
        <v>9.9267459999999996</v>
      </c>
      <c r="G320">
        <v>0.09</v>
      </c>
      <c r="H320">
        <f t="shared" si="4"/>
        <v>0.09</v>
      </c>
      <c r="K320">
        <v>0.24399999999999999</v>
      </c>
      <c r="M320">
        <v>1.01</v>
      </c>
      <c r="N320">
        <v>4.43</v>
      </c>
      <c r="O320">
        <f>IF(M320&lt;&gt;"", M320, IF(AND(L320&lt;&gt;"", N320&lt;&gt;""), SQRT(bigG_mks*(L320*Msun_to_kg)/10^(N320-2))/Rsun_to_m))</f>
        <v>1.01</v>
      </c>
      <c r="P320">
        <f>IF(L320&lt;&gt;"", L320, 10^(N320-2)*(O320*Rsun_to_m)^2/bigG_mks/Msun_to_kg)</f>
        <v>0.99559151498713427</v>
      </c>
      <c r="S320">
        <v>2.74</v>
      </c>
      <c r="T320">
        <v>2.5000000000000001E-2</v>
      </c>
      <c r="U320">
        <f>IF(S320&lt;&gt;"", IF(S320&lt;Weiss_Rp_limit_1, 4*PI()/3*(S320*REarth)^3*(Weiss_dens_fac_1+Weiss_dens_fac_2*S320)/MEarth*1000, IF(S320&lt;Weiss_Rp_limit_2, Weiss_Mp_fac*(S320)^Weiss_Mp_exp, MJup_to_Mearth)))</f>
        <v>6.8684747088737588</v>
      </c>
      <c r="V320">
        <f>IF(Q320&lt;&gt;"", Q320, IF(R320&lt;&gt;"", R320, IF(I320&lt;&gt;"", I320*MJup_to_Mearth, IF(J320&lt;&gt;"", J320*MJup_to_Mearth, U320))))</f>
        <v>6.8684747088737588</v>
      </c>
      <c r="W320">
        <f>SQRT(P320/bigG)*Qs/((V320*Mearth_to_Msun)*(O320*Rsun_to_AU)^5)*(H320)^(13/2)/1000000000</f>
        <v>374109.37158478372</v>
      </c>
    </row>
    <row r="321" spans="1:23">
      <c r="A321">
        <v>1075</v>
      </c>
      <c r="B321" t="s">
        <v>45</v>
      </c>
      <c r="C321" t="s">
        <v>14</v>
      </c>
      <c r="D321">
        <v>3</v>
      </c>
      <c r="E321" s="1">
        <f>IF(COUNTIF(B$2:B$420, B321) &gt; 1, 1, 0)</f>
        <v>0</v>
      </c>
      <c r="F321">
        <v>2.0922809999999998</v>
      </c>
      <c r="G321">
        <v>3.2000000000000001E-2</v>
      </c>
      <c r="H321">
        <f t="shared" si="4"/>
        <v>3.2000000000000001E-2</v>
      </c>
      <c r="K321">
        <v>0.13500000000000001</v>
      </c>
      <c r="M321">
        <v>1.02</v>
      </c>
      <c r="N321">
        <v>4.42</v>
      </c>
      <c r="O321">
        <f>IF(M321&lt;&gt;"", M321, IF(AND(L321&lt;&gt;"", N321&lt;&gt;""), SQRT(bigG_mks*(L321*Msun_to_kg)/10^(N321-2))/Rsun_to_m))</f>
        <v>1.02</v>
      </c>
      <c r="P321">
        <f>IF(L321&lt;&gt;"", L321, 10^(N321-2)*(O321*Rsun_to_m)^2/bigG_mks/Msun_to_kg)</f>
        <v>0.99229038364853073</v>
      </c>
      <c r="S321">
        <v>1.51</v>
      </c>
      <c r="T321">
        <v>1.4E-2</v>
      </c>
      <c r="U321">
        <f>IF(S321&lt;&gt;"", IF(S321&lt;Weiss_Rp_limit_1, 4*PI()/3*(S321*REarth)^3*(Weiss_dens_fac_1+Weiss_dens_fac_2*S321)/MEarth*1000, IF(S321&lt;Weiss_Rp_limit_2, Weiss_Mp_fac*(S321)^Weiss_Mp_exp, MJup_to_Mearth)))</f>
        <v>3.9463976240520902</v>
      </c>
      <c r="V321">
        <f>IF(Q321&lt;&gt;"", Q321, IF(R321&lt;&gt;"", R321, IF(I321&lt;&gt;"", I321*MJup_to_Mearth, IF(J321&lt;&gt;"", J321*MJup_to_Mearth, U321))))</f>
        <v>3.9463976240520902</v>
      </c>
      <c r="W321">
        <f>SQRT(P321/bigG)*Qs/((V321*Mearth_to_Msun)*(O321*Rsun_to_AU)^5)*(H321)^(13/2)/1000000000</f>
        <v>745.4892852667067</v>
      </c>
    </row>
    <row r="322" spans="1:23">
      <c r="A322">
        <v>1078</v>
      </c>
      <c r="B322" t="s">
        <v>268</v>
      </c>
      <c r="C322" t="s">
        <v>14</v>
      </c>
      <c r="D322">
        <v>2</v>
      </c>
      <c r="E322" s="1">
        <f>IF(COUNTIF(B$2:B$420, B322) &gt; 1, 1, 0)</f>
        <v>0</v>
      </c>
      <c r="F322">
        <v>8.3078719999999997</v>
      </c>
      <c r="G322">
        <v>7.6999999999999999E-2</v>
      </c>
      <c r="H322">
        <f t="shared" si="4"/>
        <v>7.6999999999999999E-2</v>
      </c>
      <c r="K322">
        <v>0.18099999999999999</v>
      </c>
      <c r="M322">
        <v>0.78</v>
      </c>
      <c r="N322">
        <v>4.5999999999999996</v>
      </c>
      <c r="O322">
        <f>IF(M322&lt;&gt;"", M322, IF(AND(L322&lt;&gt;"", N322&lt;&gt;""), SQRT(bigG_mks*(L322*Msun_to_kg)/10^(N322-2))/Rsun_to_m))</f>
        <v>0.78</v>
      </c>
      <c r="P322">
        <f>IF(L322&lt;&gt;"", L322, 10^(N322-2)*(O322*Rsun_to_m)^2/bigG_mks/Msun_to_kg)</f>
        <v>0.87826918321379621</v>
      </c>
      <c r="S322">
        <v>2.0299999999999998</v>
      </c>
      <c r="T322">
        <v>1.9E-2</v>
      </c>
      <c r="U322">
        <f>IF(S322&lt;&gt;"", IF(S322&lt;Weiss_Rp_limit_1, 4*PI()/3*(S322*REarth)^3*(Weiss_dens_fac_1+Weiss_dens_fac_2*S322)/MEarth*1000, IF(S322&lt;Weiss_Rp_limit_2, Weiss_Mp_fac*(S322)^Weiss_Mp_exp, MJup_to_Mearth)))</f>
        <v>5.1966515275105145</v>
      </c>
      <c r="V322">
        <f>IF(Q322&lt;&gt;"", Q322, IF(R322&lt;&gt;"", R322, IF(I322&lt;&gt;"", I322*MJup_to_Mearth, IF(J322&lt;&gt;"", J322*MJup_to_Mearth, U322))))</f>
        <v>5.1966515275105145</v>
      </c>
      <c r="W322">
        <f>SQRT(P322/bigG)*Qs/((V322*Mearth_to_Msun)*(O322*Rsun_to_AU)^5)*(H322)^(13/2)/1000000000</f>
        <v>613275.73604377778</v>
      </c>
    </row>
    <row r="323" spans="1:23">
      <c r="A323">
        <v>1082</v>
      </c>
      <c r="B323" t="s">
        <v>188</v>
      </c>
      <c r="C323" t="s">
        <v>14</v>
      </c>
      <c r="D323">
        <v>4</v>
      </c>
      <c r="E323" s="1">
        <f>IF(COUNTIF(B$2:B$420, B323) &gt; 1, 1, 0)</f>
        <v>0</v>
      </c>
      <c r="F323">
        <v>5.5993079999999997</v>
      </c>
      <c r="G323">
        <v>0.06</v>
      </c>
      <c r="H323">
        <f t="shared" si="4"/>
        <v>0.06</v>
      </c>
      <c r="K323">
        <v>9.0999999999999998E-2</v>
      </c>
      <c r="M323">
        <v>1.1200000000000001</v>
      </c>
      <c r="N323">
        <v>4.3</v>
      </c>
      <c r="O323">
        <f>IF(M323&lt;&gt;"", M323, IF(AND(L323&lt;&gt;"", N323&lt;&gt;""), SQRT(bigG_mks*(L323*Msun_to_kg)/10^(N323-2))/Rsun_to_m))</f>
        <v>1.1200000000000001</v>
      </c>
      <c r="P323">
        <f>IF(L323&lt;&gt;"", L323, 10^(N323-2)*(O323*Rsun_to_m)^2/bigG_mks/Msun_to_kg)</f>
        <v>0.9075581985929394</v>
      </c>
      <c r="S323">
        <v>1.02</v>
      </c>
      <c r="T323">
        <v>8.9999999999999993E-3</v>
      </c>
      <c r="U323">
        <f>IF(S323&lt;&gt;"", IF(S323&lt;Weiss_Rp_limit_1, 4*PI()/3*(S323*REarth)^3*(Weiss_dens_fac_1+Weiss_dens_fac_2*S323)/MEarth*1000, IF(S323&lt;Weiss_Rp_limit_2, Weiss_Mp_fac*(S323)^Weiss_Mp_exp, MJup_to_Mearth)))</f>
        <v>1.1434859831247428</v>
      </c>
      <c r="V323">
        <f>IF(Q323&lt;&gt;"", Q323, IF(R323&lt;&gt;"", R323, IF(I323&lt;&gt;"", I323*MJup_to_Mearth, IF(J323&lt;&gt;"", J323*MJup_to_Mearth, U323))))</f>
        <v>1.1434859831247428</v>
      </c>
      <c r="W323">
        <f>SQRT(P323/bigG)*Qs/((V323*Mearth_to_Msun)*(O323*Rsun_to_AU)^5)*(H323)^(13/2)/1000000000</f>
        <v>91716.667465133563</v>
      </c>
    </row>
    <row r="324" spans="1:23">
      <c r="A324">
        <v>1090</v>
      </c>
      <c r="B324" t="s">
        <v>276</v>
      </c>
      <c r="C324" t="s">
        <v>14</v>
      </c>
      <c r="D324">
        <v>2</v>
      </c>
      <c r="E324" s="1">
        <f>IF(COUNTIF(B$2:B$420, B324) &gt; 1, 1, 0)</f>
        <v>0</v>
      </c>
      <c r="F324">
        <v>8.5948049999999991</v>
      </c>
      <c r="G324">
        <v>0.08</v>
      </c>
      <c r="H324">
        <f t="shared" ref="H324:H387" si="5">IF(G324&lt;&gt;"", G324, ((F324/365.25)^2*P324)^(1/3))</f>
        <v>0.08</v>
      </c>
      <c r="K324">
        <v>0.19</v>
      </c>
      <c r="M324">
        <v>0.94</v>
      </c>
      <c r="N324">
        <v>4.45</v>
      </c>
      <c r="O324">
        <f>IF(M324&lt;&gt;"", M324, IF(AND(L324&lt;&gt;"", N324&lt;&gt;""), SQRT(bigG_mks*(L324*Msun_to_kg)/10^(N324-2))/Rsun_to_m))</f>
        <v>0.94</v>
      </c>
      <c r="P324">
        <f>IF(L324&lt;&gt;"", L324, 10^(N324-2)*(O324*Rsun_to_m)^2/bigG_mks/Msun_to_kg)</f>
        <v>0.90301329880069203</v>
      </c>
      <c r="S324">
        <v>2.13</v>
      </c>
      <c r="T324">
        <v>1.9E-2</v>
      </c>
      <c r="U324">
        <f>IF(S324&lt;&gt;"", IF(S324&lt;Weiss_Rp_limit_1, 4*PI()/3*(S324*REarth)^3*(Weiss_dens_fac_1+Weiss_dens_fac_2*S324)/MEarth*1000, IF(S324&lt;Weiss_Rp_limit_2, Weiss_Mp_fac*(S324)^Weiss_Mp_exp, MJup_to_Mearth)))</f>
        <v>5.434321287957629</v>
      </c>
      <c r="V324">
        <f>IF(Q324&lt;&gt;"", Q324, IF(R324&lt;&gt;"", R324, IF(I324&lt;&gt;"", I324*MJup_to_Mearth, IF(J324&lt;&gt;"", J324*MJup_to_Mearth, U324))))</f>
        <v>5.434321287957629</v>
      </c>
      <c r="W324">
        <f>SQRT(P324/bigG)*Qs/((V324*Mearth_to_Msun)*(O324*Rsun_to_AU)^5)*(H324)^(13/2)/1000000000</f>
        <v>299913.67232684104</v>
      </c>
    </row>
    <row r="325" spans="1:23">
      <c r="A325">
        <v>1094</v>
      </c>
      <c r="B325" t="s">
        <v>123</v>
      </c>
      <c r="C325" t="s">
        <v>14</v>
      </c>
      <c r="D325">
        <v>2</v>
      </c>
      <c r="E325" s="1">
        <f>IF(COUNTIF(B$2:B$420, B325) &gt; 1, 1, 0)</f>
        <v>0</v>
      </c>
      <c r="F325">
        <v>4.0694270000000001</v>
      </c>
      <c r="G325">
        <v>4.4999999999999998E-2</v>
      </c>
      <c r="H325">
        <f t="shared" si="5"/>
        <v>4.4999999999999998E-2</v>
      </c>
      <c r="K325">
        <v>0.14499999999999999</v>
      </c>
      <c r="M325">
        <v>0.67</v>
      </c>
      <c r="N325">
        <v>4.6500000000000004</v>
      </c>
      <c r="O325">
        <f>IF(M325&lt;&gt;"", M325, IF(AND(L325&lt;&gt;"", N325&lt;&gt;""), SQRT(bigG_mks*(L325*Msun_to_kg)/10^(N325-2))/Rsun_to_m))</f>
        <v>0.67</v>
      </c>
      <c r="P325">
        <f>IF(L325&lt;&gt;"", L325, 10^(N325-2)*(O325*Rsun_to_m)^2/bigG_mks/Msun_to_kg)</f>
        <v>0.72708978711409455</v>
      </c>
      <c r="S325">
        <v>1.63</v>
      </c>
      <c r="T325">
        <v>1.4999999999999999E-2</v>
      </c>
      <c r="U325">
        <f>IF(S325&lt;&gt;"", IF(S325&lt;Weiss_Rp_limit_1, 4*PI()/3*(S325*REarth)^3*(Weiss_dens_fac_1+Weiss_dens_fac_2*S325)/MEarth*1000, IF(S325&lt;Weiss_Rp_limit_2, Weiss_Mp_fac*(S325)^Weiss_Mp_exp, MJup_to_Mearth)))</f>
        <v>4.2372759891639546</v>
      </c>
      <c r="V325">
        <f>IF(Q325&lt;&gt;"", Q325, IF(R325&lt;&gt;"", R325, IF(I325&lt;&gt;"", I325*MJup_to_Mearth, IF(J325&lt;&gt;"", J325*MJup_to_Mearth, U325))))</f>
        <v>4.2372759891639546</v>
      </c>
      <c r="W325">
        <f>SQRT(P325/bigG)*Qs/((V325*Mearth_to_Msun)*(O325*Rsun_to_AU)^5)*(H325)^(13/2)/1000000000</f>
        <v>44572.136455256667</v>
      </c>
    </row>
    <row r="326" spans="1:23">
      <c r="A326">
        <v>1101</v>
      </c>
      <c r="B326" t="s">
        <v>70</v>
      </c>
      <c r="C326" t="s">
        <v>14</v>
      </c>
      <c r="D326">
        <v>2</v>
      </c>
      <c r="E326" s="1">
        <f>IF(COUNTIF(B$2:B$420, B326) &gt; 1, 1, 0)</f>
        <v>0</v>
      </c>
      <c r="F326">
        <v>2.7556400000000001</v>
      </c>
      <c r="G326">
        <v>3.2000000000000001E-2</v>
      </c>
      <c r="H326">
        <f t="shared" si="5"/>
        <v>3.2000000000000001E-2</v>
      </c>
      <c r="K326">
        <v>0.13500000000000001</v>
      </c>
      <c r="M326">
        <v>0.55000000000000004</v>
      </c>
      <c r="N326">
        <v>4.74</v>
      </c>
      <c r="O326">
        <f>IF(M326&lt;&gt;"", M326, IF(AND(L326&lt;&gt;"", N326&lt;&gt;""), SQRT(bigG_mks*(L326*Msun_to_kg)/10^(N326-2))/Rsun_to_m))</f>
        <v>0.55000000000000004</v>
      </c>
      <c r="P326">
        <f>IF(L326&lt;&gt;"", L326, 10^(N326-2)*(O326*Rsun_to_m)^2/bigG_mks/Msun_to_kg)</f>
        <v>0.60278691745508095</v>
      </c>
      <c r="S326">
        <v>1.51</v>
      </c>
      <c r="T326">
        <v>1.4E-2</v>
      </c>
      <c r="U326">
        <f>IF(S326&lt;&gt;"", IF(S326&lt;Weiss_Rp_limit_1, 4*PI()/3*(S326*REarth)^3*(Weiss_dens_fac_1+Weiss_dens_fac_2*S326)/MEarth*1000, IF(S326&lt;Weiss_Rp_limit_2, Weiss_Mp_fac*(S326)^Weiss_Mp_exp, MJup_to_Mearth)))</f>
        <v>3.9463976240520902</v>
      </c>
      <c r="V326">
        <f>IF(Q326&lt;&gt;"", Q326, IF(R326&lt;&gt;"", R326, IF(I326&lt;&gt;"", I326*MJup_to_Mearth, IF(J326&lt;&gt;"", J326*MJup_to_Mearth, U326))))</f>
        <v>3.9463976240520902</v>
      </c>
      <c r="W326">
        <f>SQRT(P326/bigG)*Qs/((V326*Mearth_to_Msun)*(O326*Rsun_to_AU)^5)*(H326)^(13/2)/1000000000</f>
        <v>12746.511287584994</v>
      </c>
    </row>
    <row r="327" spans="1:23">
      <c r="A327">
        <v>1103</v>
      </c>
      <c r="B327" t="s">
        <v>250</v>
      </c>
      <c r="C327" t="s">
        <v>14</v>
      </c>
      <c r="D327">
        <v>3</v>
      </c>
      <c r="E327" s="1">
        <f>IF(COUNTIF(B$2:B$420, B327) &gt; 1, 1, 0)</f>
        <v>0</v>
      </c>
      <c r="F327">
        <v>7.781987</v>
      </c>
      <c r="G327">
        <v>7.8E-2</v>
      </c>
      <c r="H327">
        <f t="shared" si="5"/>
        <v>7.8E-2</v>
      </c>
      <c r="K327">
        <v>0.107</v>
      </c>
      <c r="L327">
        <v>0.94</v>
      </c>
      <c r="M327">
        <v>1.19</v>
      </c>
      <c r="N327">
        <v>4.3099999999999996</v>
      </c>
      <c r="O327">
        <f>IF(M327&lt;&gt;"", M327, IF(AND(L327&lt;&gt;"", N327&lt;&gt;""), SQRT(bigG_mks*(L327*Msun_to_kg)/10^(N327-2))/Rsun_to_m))</f>
        <v>1.19</v>
      </c>
      <c r="P327">
        <f>IF(L327&lt;&gt;"", L327, 10^(N327-2)*(O327*Rsun_to_m)^2/bigG_mks/Msun_to_kg)</f>
        <v>0.94</v>
      </c>
      <c r="S327">
        <v>1.2</v>
      </c>
      <c r="T327">
        <v>1.0999999999999999E-2</v>
      </c>
      <c r="U327">
        <f>IF(S327&lt;&gt;"", IF(S327&lt;Weiss_Rp_limit_1, 4*PI()/3*(S327*REarth)^3*(Weiss_dens_fac_1+Weiss_dens_fac_2*S327)/MEarth*1000, IF(S327&lt;Weiss_Rp_limit_2, Weiss_Mp_fac*(S327)^Weiss_Mp_exp, MJup_to_Mearth)))</f>
        <v>2.0549474766558764</v>
      </c>
      <c r="V327">
        <f>IF(Q327&lt;&gt;"", Q327, IF(R327&lt;&gt;"", R327, IF(I327&lt;&gt;"", I327*MJup_to_Mearth, IF(J327&lt;&gt;"", J327*MJup_to_Mearth, U327))))</f>
        <v>2.0549474766558764</v>
      </c>
      <c r="W327">
        <f>SQRT(P327/bigG)*Qs/((V327*Mearth_to_Msun)*(O327*Rsun_to_AU)^5)*(H327)^(13/2)/1000000000</f>
        <v>211101.91185988093</v>
      </c>
    </row>
    <row r="328" spans="1:23">
      <c r="A328">
        <v>1125</v>
      </c>
      <c r="B328" t="s">
        <v>286</v>
      </c>
      <c r="C328" t="s">
        <v>14</v>
      </c>
      <c r="D328">
        <v>4</v>
      </c>
      <c r="E328" s="1">
        <f>IF(COUNTIF(B$2:B$420, B328) &gt; 1, 1, 0)</f>
        <v>0</v>
      </c>
      <c r="F328">
        <v>9.3606719999999992</v>
      </c>
      <c r="G328">
        <v>8.4000000000000005E-2</v>
      </c>
      <c r="H328">
        <f t="shared" si="5"/>
        <v>8.4000000000000005E-2</v>
      </c>
      <c r="K328">
        <v>0.14499999999999999</v>
      </c>
      <c r="L328">
        <v>0.77</v>
      </c>
      <c r="M328">
        <v>1.03</v>
      </c>
      <c r="N328">
        <v>4.3600000000000003</v>
      </c>
      <c r="O328">
        <f>IF(M328&lt;&gt;"", M328, IF(AND(L328&lt;&gt;"", N328&lt;&gt;""), SQRT(bigG_mks*(L328*Msun_to_kg)/10^(N328-2))/Rsun_to_m))</f>
        <v>1.03</v>
      </c>
      <c r="P328">
        <f>IF(L328&lt;&gt;"", L328, 10^(N328-2)*(O328*Rsun_to_m)^2/bigG_mks/Msun_to_kg)</f>
        <v>0.77</v>
      </c>
      <c r="S328">
        <v>1.62</v>
      </c>
      <c r="T328">
        <v>1.4999999999999999E-2</v>
      </c>
      <c r="U328">
        <f>IF(S328&lt;&gt;"", IF(S328&lt;Weiss_Rp_limit_1, 4*PI()/3*(S328*REarth)^3*(Weiss_dens_fac_1+Weiss_dens_fac_2*S328)/MEarth*1000, IF(S328&lt;Weiss_Rp_limit_2, Weiss_Mp_fac*(S328)^Weiss_Mp_exp, MJup_to_Mearth)))</f>
        <v>4.2130949174906505</v>
      </c>
      <c r="V328">
        <f>IF(Q328&lt;&gt;"", Q328, IF(R328&lt;&gt;"", R328, IF(I328&lt;&gt;"", I328*MJup_to_Mearth, IF(J328&lt;&gt;"", J328*MJup_to_Mearth, U328))))</f>
        <v>4.2130949174906505</v>
      </c>
      <c r="W328">
        <f>SQRT(P328/bigG)*Qs/((V328*Mearth_to_Msun)*(O328*Rsun_to_AU)^5)*(H328)^(13/2)/1000000000</f>
        <v>310543.33320565027</v>
      </c>
    </row>
    <row r="329" spans="1:23">
      <c r="A329">
        <v>1129</v>
      </c>
      <c r="B329" t="s">
        <v>249</v>
      </c>
      <c r="C329" t="s">
        <v>14</v>
      </c>
      <c r="D329">
        <v>2</v>
      </c>
      <c r="E329" s="1">
        <f>IF(COUNTIF(B$2:B$420, B329) &gt; 1, 1, 0)</f>
        <v>0</v>
      </c>
      <c r="F329">
        <v>7.6936410000000004</v>
      </c>
      <c r="G329">
        <v>7.9000000000000001E-2</v>
      </c>
      <c r="H329">
        <f t="shared" si="5"/>
        <v>7.9000000000000001E-2</v>
      </c>
      <c r="K329">
        <v>0.21</v>
      </c>
      <c r="M329">
        <v>1.26</v>
      </c>
      <c r="N329">
        <v>4.28</v>
      </c>
      <c r="O329">
        <f>IF(M329&lt;&gt;"", M329, IF(AND(L329&lt;&gt;"", N329&lt;&gt;""), SQRT(bigG_mks*(L329*Msun_to_kg)/10^(N329-2))/Rsun_to_m))</f>
        <v>1.26</v>
      </c>
      <c r="P329">
        <f>IF(L329&lt;&gt;"", L329, 10^(N329-2)*(O329*Rsun_to_m)^2/bigG_mks/Msun_to_kg)</f>
        <v>1.096931553659023</v>
      </c>
      <c r="S329">
        <v>2.35</v>
      </c>
      <c r="T329">
        <v>2.1999999999999999E-2</v>
      </c>
      <c r="U329">
        <f>IF(S329&lt;&gt;"", IF(S329&lt;Weiss_Rp_limit_1, 4*PI()/3*(S329*REarth)^3*(Weiss_dens_fac_1+Weiss_dens_fac_2*S329)/MEarth*1000, IF(S329&lt;Weiss_Rp_limit_2, Weiss_Mp_fac*(S329)^Weiss_Mp_exp, MJup_to_Mearth)))</f>
        <v>5.9545012657659271</v>
      </c>
      <c r="V329">
        <f>IF(Q329&lt;&gt;"", Q329, IF(R329&lt;&gt;"", R329, IF(I329&lt;&gt;"", I329*MJup_to_Mearth, IF(J329&lt;&gt;"", J329*MJup_to_Mearth, U329))))</f>
        <v>5.9545012657659271</v>
      </c>
      <c r="W329">
        <f>SQRT(P329/bigG)*Qs/((V329*Mearth_to_Msun)*(O329*Rsun_to_AU)^5)*(H329)^(13/2)/1000000000</f>
        <v>64241.636514117316</v>
      </c>
    </row>
    <row r="330" spans="1:23">
      <c r="A330">
        <v>1133</v>
      </c>
      <c r="B330" t="s">
        <v>110</v>
      </c>
      <c r="C330" t="s">
        <v>14</v>
      </c>
      <c r="D330">
        <v>2</v>
      </c>
      <c r="E330" s="1">
        <f>IF(COUNTIF(B$2:B$420, B330) &gt; 1, 1, 0)</f>
        <v>0</v>
      </c>
      <c r="F330">
        <v>3.6193369999999998</v>
      </c>
      <c r="G330">
        <v>4.5999999999999999E-2</v>
      </c>
      <c r="H330">
        <f t="shared" si="5"/>
        <v>4.5999999999999999E-2</v>
      </c>
      <c r="K330">
        <v>0.13200000000000001</v>
      </c>
      <c r="M330">
        <v>1.06</v>
      </c>
      <c r="N330">
        <v>4.3899999999999997</v>
      </c>
      <c r="O330">
        <f>IF(M330&lt;&gt;"", M330, IF(AND(L330&lt;&gt;"", N330&lt;&gt;""), SQRT(bigG_mks*(L330*Msun_to_kg)/10^(N330-2))/Rsun_to_m))</f>
        <v>1.06</v>
      </c>
      <c r="P330">
        <f>IF(L330&lt;&gt;"", L330, 10^(N330-2)*(O330*Rsun_to_m)^2/bigG_mks/Msun_to_kg)</f>
        <v>1.0001155264575852</v>
      </c>
      <c r="S330">
        <v>1.48</v>
      </c>
      <c r="T330">
        <v>1.4E-2</v>
      </c>
      <c r="U330">
        <f>IF(S330&lt;&gt;"", IF(S330&lt;Weiss_Rp_limit_1, 4*PI()/3*(S330*REarth)^3*(Weiss_dens_fac_1+Weiss_dens_fac_2*S330)/MEarth*1000, IF(S330&lt;Weiss_Rp_limit_2, Weiss_Mp_fac*(S330)^Weiss_Mp_exp, MJup_to_Mearth)))</f>
        <v>4.418302476963996</v>
      </c>
      <c r="V330">
        <f>IF(Q330&lt;&gt;"", Q330, IF(R330&lt;&gt;"", R330, IF(I330&lt;&gt;"", I330*MJup_to_Mearth, IF(J330&lt;&gt;"", J330*MJup_to_Mearth, U330))))</f>
        <v>4.418302476963996</v>
      </c>
      <c r="W330">
        <f>SQRT(P330/bigG)*Qs/((V330*Mearth_to_Msun)*(O330*Rsun_to_AU)^5)*(H330)^(13/2)/1000000000</f>
        <v>5834.6535726565735</v>
      </c>
    </row>
    <row r="331" spans="1:23">
      <c r="A331">
        <v>1135</v>
      </c>
      <c r="B331" t="s">
        <v>150</v>
      </c>
      <c r="C331" t="s">
        <v>14</v>
      </c>
      <c r="D331">
        <v>3</v>
      </c>
      <c r="E331" s="1">
        <f>IF(COUNTIF(B$2:B$420, B331) &gt; 1, 1, 0)</f>
        <v>0</v>
      </c>
      <c r="F331">
        <v>4.5855119999999996</v>
      </c>
      <c r="G331">
        <v>5.7000000000000002E-2</v>
      </c>
      <c r="H331">
        <f t="shared" si="5"/>
        <v>5.7000000000000002E-2</v>
      </c>
      <c r="K331">
        <v>0.26300000000000001</v>
      </c>
      <c r="M331">
        <v>1.49</v>
      </c>
      <c r="N331">
        <v>4.16</v>
      </c>
      <c r="O331">
        <f>IF(M331&lt;&gt;"", M331, IF(AND(L331&lt;&gt;"", N331&lt;&gt;""), SQRT(bigG_mks*(L331*Msun_to_kg)/10^(N331-2))/Rsun_to_m))</f>
        <v>1.49</v>
      </c>
      <c r="P331">
        <f>IF(L331&lt;&gt;"", L331, 10^(N331-2)*(O331*Rsun_to_m)^2/bigG_mks/Msun_to_kg)</f>
        <v>1.1636194607026902</v>
      </c>
      <c r="S331">
        <v>2.95</v>
      </c>
      <c r="T331">
        <v>2.7E-2</v>
      </c>
      <c r="U331">
        <f>IF(S331&lt;&gt;"", IF(S331&lt;Weiss_Rp_limit_1, 4*PI()/3*(S331*REarth)^3*(Weiss_dens_fac_1+Weiss_dens_fac_2*S331)/MEarth*1000, IF(S331&lt;Weiss_Rp_limit_2, Weiss_Mp_fac*(S331)^Weiss_Mp_exp, MJup_to_Mearth)))</f>
        <v>7.3567628221676831</v>
      </c>
      <c r="V331">
        <f>IF(Q331&lt;&gt;"", Q331, IF(R331&lt;&gt;"", R331, IF(I331&lt;&gt;"", I331*MJup_to_Mearth, IF(J331&lt;&gt;"", J331*MJup_to_Mearth, U331))))</f>
        <v>7.3567628221676831</v>
      </c>
      <c r="W331">
        <f>SQRT(P331/bigG)*Qs/((V331*Mearth_to_Msun)*(O331*Rsun_to_AU)^5)*(H331)^(13/2)/1000000000</f>
        <v>2775.382260955711</v>
      </c>
    </row>
    <row r="332" spans="1:23">
      <c r="A332">
        <v>1146</v>
      </c>
      <c r="B332" t="s">
        <v>120</v>
      </c>
      <c r="C332" t="s">
        <v>14</v>
      </c>
      <c r="D332">
        <v>3</v>
      </c>
      <c r="E332" s="1">
        <f>IF(COUNTIF(B$2:B$420, B332) &gt; 1, 1, 0)</f>
        <v>0</v>
      </c>
      <c r="F332">
        <v>3.9369809999999998</v>
      </c>
      <c r="G332">
        <v>4.8000000000000001E-2</v>
      </c>
      <c r="H332">
        <f t="shared" si="5"/>
        <v>4.8000000000000001E-2</v>
      </c>
      <c r="K332">
        <v>0.28199999999999997</v>
      </c>
      <c r="M332">
        <v>0.87</v>
      </c>
      <c r="N332">
        <v>4.55</v>
      </c>
      <c r="O332">
        <f>IF(M332&lt;&gt;"", M332, IF(AND(L332&lt;&gt;"", N332&lt;&gt;""), SQRT(bigG_mks*(L332*Msun_to_kg)/10^(N332-2))/Rsun_to_m))</f>
        <v>0.87</v>
      </c>
      <c r="P332">
        <f>IF(L332&lt;&gt;"", L332, 10^(N332-2)*(O332*Rsun_to_m)^2/bigG_mks/Msun_to_kg)</f>
        <v>0.97381608631805816</v>
      </c>
      <c r="S332">
        <v>3.16</v>
      </c>
      <c r="T332">
        <v>2.9000000000000001E-2</v>
      </c>
      <c r="U332">
        <f>IF(S332&lt;&gt;"", IF(S332&lt;Weiss_Rp_limit_1, 4*PI()/3*(S332*REarth)^3*(Weiss_dens_fac_1+Weiss_dens_fac_2*S332)/MEarth*1000, IF(S332&lt;Weiss_Rp_limit_2, Weiss_Mp_fac*(S332)^Weiss_Mp_exp, MJup_to_Mearth)))</f>
        <v>7.8426217024117602</v>
      </c>
      <c r="V332">
        <f>IF(Q332&lt;&gt;"", Q332, IF(R332&lt;&gt;"", R332, IF(I332&lt;&gt;"", I332*MJup_to_Mearth, IF(J332&lt;&gt;"", J332*MJup_to_Mearth, U332))))</f>
        <v>7.8426217024117602</v>
      </c>
      <c r="W332">
        <f>SQRT(P332/bigG)*Qs/((V332*Mearth_to_Msun)*(O332*Rsun_to_AU)^5)*(H332)^(13/2)/1000000000</f>
        <v>11484.123134206231</v>
      </c>
    </row>
    <row r="333" spans="1:23">
      <c r="A333">
        <v>1157</v>
      </c>
      <c r="B333" t="s">
        <v>225</v>
      </c>
      <c r="C333" t="s">
        <v>14</v>
      </c>
      <c r="D333">
        <v>2</v>
      </c>
      <c r="E333" s="1">
        <f>IF(COUNTIF(B$2:B$420, B333) &gt; 1, 1, 0)</f>
        <v>0</v>
      </c>
      <c r="F333">
        <v>6.7389749999999999</v>
      </c>
      <c r="G333">
        <v>5.6000000000000001E-2</v>
      </c>
      <c r="H333">
        <f t="shared" si="5"/>
        <v>5.6000000000000001E-2</v>
      </c>
      <c r="K333">
        <v>0.107</v>
      </c>
      <c r="M333">
        <v>0.48</v>
      </c>
      <c r="N333">
        <v>4.78</v>
      </c>
      <c r="O333">
        <f>IF(M333&lt;&gt;"", M333, IF(AND(L333&lt;&gt;"", N333&lt;&gt;""), SQRT(bigG_mks*(L333*Msun_to_kg)/10^(N333-2))/Rsun_to_m))</f>
        <v>0.48</v>
      </c>
      <c r="P333">
        <f>IF(L333&lt;&gt;"", L333, 10^(N333-2)*(O333*Rsun_to_m)^2/bigG_mks/Msun_to_kg)</f>
        <v>0.50340892834390483</v>
      </c>
      <c r="S333">
        <v>1.2</v>
      </c>
      <c r="T333">
        <v>1.0999999999999999E-2</v>
      </c>
      <c r="U333">
        <f>IF(S333&lt;&gt;"", IF(S333&lt;Weiss_Rp_limit_1, 4*PI()/3*(S333*REarth)^3*(Weiss_dens_fac_1+Weiss_dens_fac_2*S333)/MEarth*1000, IF(S333&lt;Weiss_Rp_limit_2, Weiss_Mp_fac*(S333)^Weiss_Mp_exp, MJup_to_Mearth)))</f>
        <v>2.0549474766558764</v>
      </c>
      <c r="V333">
        <f>IF(Q333&lt;&gt;"", Q333, IF(R333&lt;&gt;"", R333, IF(I333&lt;&gt;"", I333*MJup_to_Mearth, IF(J333&lt;&gt;"", J333*MJup_to_Mearth, U333))))</f>
        <v>2.0549474766558764</v>
      </c>
      <c r="W333">
        <f>SQRT(P333/bigG)*Qs/((V333*Mearth_to_Msun)*(O333*Rsun_to_AU)^5)*(H333)^(13/2)/1000000000</f>
        <v>1678899.0168724456</v>
      </c>
    </row>
    <row r="334" spans="1:23">
      <c r="A334">
        <v>1162</v>
      </c>
      <c r="B334" t="s">
        <v>288</v>
      </c>
      <c r="C334" t="s">
        <v>14</v>
      </c>
      <c r="D334">
        <v>2</v>
      </c>
      <c r="E334" s="1">
        <f>IF(COUNTIF(B$2:B$420, B334) &gt; 1, 1, 0)</f>
        <v>0</v>
      </c>
      <c r="F334">
        <v>9.4880150000000008</v>
      </c>
      <c r="G334">
        <v>0.09</v>
      </c>
      <c r="H334">
        <f t="shared" si="5"/>
        <v>0.09</v>
      </c>
      <c r="K334">
        <v>0.27700000000000002</v>
      </c>
      <c r="M334">
        <v>1.0900000000000001</v>
      </c>
      <c r="N334">
        <v>4.4000000000000004</v>
      </c>
      <c r="O334">
        <f>IF(M334&lt;&gt;"", M334, IF(AND(L334&lt;&gt;"", N334&lt;&gt;""), SQRT(bigG_mks*(L334*Msun_to_kg)/10^(N334-2))/Rsun_to_m))</f>
        <v>1.0900000000000001</v>
      </c>
      <c r="P334">
        <f>IF(L334&lt;&gt;"", L334, 10^(N334-2)*(O334*Rsun_to_m)^2/bigG_mks/Msun_to_kg)</f>
        <v>1.0821598951930382</v>
      </c>
      <c r="S334">
        <v>3.11</v>
      </c>
      <c r="T334">
        <v>2.9000000000000001E-2</v>
      </c>
      <c r="U334">
        <f>IF(S334&lt;&gt;"", IF(S334&lt;Weiss_Rp_limit_1, 4*PI()/3*(S334*REarth)^3*(Weiss_dens_fac_1+Weiss_dens_fac_2*S334)/MEarth*1000, IF(S334&lt;Weiss_Rp_limit_2, Weiss_Mp_fac*(S334)^Weiss_Mp_exp, MJup_to_Mearth)))</f>
        <v>7.7271517599253112</v>
      </c>
      <c r="V334">
        <f>IF(Q334&lt;&gt;"", Q334, IF(R334&lt;&gt;"", R334, IF(I334&lt;&gt;"", I334*MJup_to_Mearth, IF(J334&lt;&gt;"", J334*MJup_to_Mearth, U334))))</f>
        <v>7.7271517599253112</v>
      </c>
      <c r="W334">
        <f>SQRT(P334/bigG)*Qs/((V334*Mearth_to_Msun)*(O334*Rsun_to_AU)^5)*(H334)^(13/2)/1000000000</f>
        <v>236820.31398101451</v>
      </c>
    </row>
    <row r="335" spans="1:23">
      <c r="A335">
        <v>1167</v>
      </c>
      <c r="B335" t="s">
        <v>213</v>
      </c>
      <c r="C335" t="s">
        <v>14</v>
      </c>
      <c r="D335">
        <v>3</v>
      </c>
      <c r="E335" s="1">
        <f>IF(COUNTIF(B$2:B$420, B335) &gt; 1, 1, 0)</f>
        <v>0</v>
      </c>
      <c r="F335">
        <v>6.2529719999999998</v>
      </c>
      <c r="G335">
        <v>6.2E-2</v>
      </c>
      <c r="H335">
        <f t="shared" si="5"/>
        <v>6.2E-2</v>
      </c>
      <c r="K335">
        <v>0.19600000000000001</v>
      </c>
      <c r="M335">
        <v>0.73</v>
      </c>
      <c r="N335">
        <v>4.63</v>
      </c>
      <c r="O335">
        <f>IF(M335&lt;&gt;"", M335, IF(AND(L335&lt;&gt;"", N335&lt;&gt;""), SQRT(bigG_mks*(L335*Msun_to_kg)/10^(N335-2))/Rsun_to_m))</f>
        <v>0.73</v>
      </c>
      <c r="P335">
        <f>IF(L335&lt;&gt;"", L335, 10^(N335-2)*(O335*Rsun_to_m)^2/bigG_mks/Msun_to_kg)</f>
        <v>0.82429783525840705</v>
      </c>
      <c r="S335">
        <v>2.2000000000000002</v>
      </c>
      <c r="T335">
        <v>0.02</v>
      </c>
      <c r="U335">
        <f>IF(S335&lt;&gt;"", IF(S335&lt;Weiss_Rp_limit_1, 4*PI()/3*(S335*REarth)^3*(Weiss_dens_fac_1+Weiss_dens_fac_2*S335)/MEarth*1000, IF(S335&lt;Weiss_Rp_limit_2, Weiss_Mp_fac*(S335)^Weiss_Mp_exp, MJup_to_Mearth)))</f>
        <v>5.6002236741307838</v>
      </c>
      <c r="V335">
        <f>IF(Q335&lt;&gt;"", Q335, IF(R335&lt;&gt;"", R335, IF(I335&lt;&gt;"", I335*MJup_to_Mearth, IF(J335&lt;&gt;"", J335*MJup_to_Mearth, U335))))</f>
        <v>5.6002236741307838</v>
      </c>
      <c r="W335">
        <f>SQRT(P335/bigG)*Qs/((V335*Mearth_to_Msun)*(O335*Rsun_to_AU)^5)*(H335)^(13/2)/1000000000</f>
        <v>187766.12465519883</v>
      </c>
    </row>
    <row r="336" spans="1:23">
      <c r="A336">
        <v>670</v>
      </c>
      <c r="B336" t="s">
        <v>237</v>
      </c>
      <c r="C336" t="s">
        <v>14</v>
      </c>
      <c r="D336">
        <v>3</v>
      </c>
      <c r="E336" s="1">
        <f>IF(COUNTIF(B$2:B$420, B336) &gt; 1, 1, 0)</f>
        <v>0</v>
      </c>
      <c r="F336">
        <v>7.1073000000000004</v>
      </c>
      <c r="G336">
        <v>7.4999999999999997E-2</v>
      </c>
      <c r="H336">
        <f t="shared" si="5"/>
        <v>7.4999999999999997E-2</v>
      </c>
      <c r="I336">
        <v>0.8</v>
      </c>
      <c r="K336">
        <v>0.17</v>
      </c>
      <c r="L336">
        <v>1.1100000000000001</v>
      </c>
      <c r="M336">
        <v>1.55</v>
      </c>
      <c r="N336">
        <v>4.09</v>
      </c>
      <c r="O336">
        <f>IF(M336&lt;&gt;"", M336, IF(AND(L336&lt;&gt;"", N336&lt;&gt;""), SQRT(bigG_mks*(L336*Msun_to_kg)/10^(N336-2))/Rsun_to_m))</f>
        <v>1.55</v>
      </c>
      <c r="P336">
        <f>IF(L336&lt;&gt;"", L336, 10^(N336-2)*(O336*Rsun_to_m)^2/bigG_mks/Msun_to_kg)</f>
        <v>1.1100000000000001</v>
      </c>
      <c r="Q336">
        <v>254.3</v>
      </c>
      <c r="S336">
        <v>1.9</v>
      </c>
      <c r="T336">
        <v>1.7000000000000001E-2</v>
      </c>
      <c r="U336">
        <f>IF(S336&lt;&gt;"", IF(S336&lt;Weiss_Rp_limit_1, 4*PI()/3*(S336*REarth)^3*(Weiss_dens_fac_1+Weiss_dens_fac_2*S336)/MEarth*1000, IF(S336&lt;Weiss_Rp_limit_2, Weiss_Mp_fac*(S336)^Weiss_Mp_exp, MJup_to_Mearth)))</f>
        <v>4.8864462827922095</v>
      </c>
      <c r="V336">
        <f>IF(Q336&lt;&gt;"", Q336, IF(R336&lt;&gt;"", R336, IF(I336&lt;&gt;"", I336*MJup_to_Mearth, IF(J336&lt;&gt;"", J336*MJup_to_Mearth, U336))))</f>
        <v>254.3</v>
      </c>
      <c r="W336">
        <f>SQRT(P336/bigG)*Qs/((V336*Mearth_to_Msun)*(O336*Rsun_to_AU)^5)*(H336)^(13/2)/1000000000</f>
        <v>383.18076986971272</v>
      </c>
    </row>
    <row r="337" spans="1:23">
      <c r="A337">
        <v>1174</v>
      </c>
      <c r="B337" t="s">
        <v>147</v>
      </c>
      <c r="C337" t="s">
        <v>14</v>
      </c>
      <c r="D337">
        <v>2</v>
      </c>
      <c r="E337" s="1">
        <f>IF(COUNTIF(B$2:B$420, B337) &gt; 1, 1, 0)</f>
        <v>0</v>
      </c>
      <c r="F337">
        <v>4.431222</v>
      </c>
      <c r="G337">
        <v>5.3999999999999999E-2</v>
      </c>
      <c r="H337">
        <f t="shared" si="5"/>
        <v>5.3999999999999999E-2</v>
      </c>
      <c r="K337">
        <v>0.27500000000000002</v>
      </c>
      <c r="M337">
        <v>0.97</v>
      </c>
      <c r="N337">
        <v>4.5</v>
      </c>
      <c r="O337">
        <f>IF(M337&lt;&gt;"", M337, IF(AND(L337&lt;&gt;"", N337&lt;&gt;""), SQRT(bigG_mks*(L337*Msun_to_kg)/10^(N337-2))/Rsun_to_m))</f>
        <v>0.97</v>
      </c>
      <c r="P337">
        <f>IF(L337&lt;&gt;"", L337, 10^(N337-2)*(O337*Rsun_to_m)^2/bigG_mks/Msun_to_kg)</f>
        <v>1.078901775031194</v>
      </c>
      <c r="S337">
        <v>3.08</v>
      </c>
      <c r="T337">
        <v>2.8000000000000001E-2</v>
      </c>
      <c r="U337">
        <f>IF(S337&lt;&gt;"", IF(S337&lt;Weiss_Rp_limit_1, 4*PI()/3*(S337*REarth)^3*(Weiss_dens_fac_1+Weiss_dens_fac_2*S337)/MEarth*1000, IF(S337&lt;Weiss_Rp_limit_2, Weiss_Mp_fac*(S337)^Weiss_Mp_exp, MJup_to_Mearth)))</f>
        <v>7.65780752437177</v>
      </c>
      <c r="V337">
        <f>IF(Q337&lt;&gt;"", Q337, IF(R337&lt;&gt;"", R337, IF(I337&lt;&gt;"", I337*MJup_to_Mearth, IF(J337&lt;&gt;"", J337*MJup_to_Mearth, U337))))</f>
        <v>7.65780752437177</v>
      </c>
      <c r="W337">
        <f>SQRT(P337/bigG)*Qs/((V337*Mearth_to_Msun)*(O337*Rsun_to_AU)^5)*(H337)^(13/2)/1000000000</f>
        <v>15450.272024590429</v>
      </c>
    </row>
    <row r="338" spans="1:23">
      <c r="A338">
        <v>1176</v>
      </c>
      <c r="B338" t="s">
        <v>274</v>
      </c>
      <c r="C338" t="s">
        <v>14</v>
      </c>
      <c r="D338">
        <v>2</v>
      </c>
      <c r="E338" s="1">
        <f>IF(COUNTIF(B$2:B$420, B338) &gt; 1, 1, 0)</f>
        <v>0</v>
      </c>
      <c r="F338">
        <v>8.4723819999999996</v>
      </c>
      <c r="G338">
        <v>7.6999999999999999E-2</v>
      </c>
      <c r="H338">
        <f t="shared" si="5"/>
        <v>7.6999999999999999E-2</v>
      </c>
      <c r="K338">
        <v>0.217</v>
      </c>
      <c r="M338">
        <v>0.76</v>
      </c>
      <c r="N338">
        <v>4.6100000000000003</v>
      </c>
      <c r="O338">
        <f>IF(M338&lt;&gt;"", M338, IF(AND(L338&lt;&gt;"", N338&lt;&gt;""), SQRT(bigG_mks*(L338*Msun_to_kg)/10^(N338-2))/Rsun_to_m))</f>
        <v>0.76</v>
      </c>
      <c r="P338">
        <f>IF(L338&lt;&gt;"", L338, 10^(N338-2)*(O338*Rsun_to_m)^2/bigG_mks/Msun_to_kg)</f>
        <v>0.85322903060432442</v>
      </c>
      <c r="S338">
        <v>2.4300000000000002</v>
      </c>
      <c r="T338">
        <v>2.1999999999999999E-2</v>
      </c>
      <c r="U338">
        <f>IF(S338&lt;&gt;"", IF(S338&lt;Weiss_Rp_limit_1, 4*PI()/3*(S338*REarth)^3*(Weiss_dens_fac_1+Weiss_dens_fac_2*S338)/MEarth*1000, IF(S338&lt;Weiss_Rp_limit_2, Weiss_Mp_fac*(S338)^Weiss_Mp_exp, MJup_to_Mearth)))</f>
        <v>6.1427963062257112</v>
      </c>
      <c r="V338">
        <f>IF(Q338&lt;&gt;"", Q338, IF(R338&lt;&gt;"", R338, IF(I338&lt;&gt;"", I338*MJup_to_Mearth, IF(J338&lt;&gt;"", J338*MJup_to_Mearth, U338))))</f>
        <v>6.1427963062257112</v>
      </c>
      <c r="W338">
        <f>SQRT(P338/bigG)*Qs/((V338*Mearth_to_Msun)*(O338*Rsun_to_AU)^5)*(H338)^(13/2)/1000000000</f>
        <v>582287.28232142678</v>
      </c>
    </row>
    <row r="339" spans="1:23">
      <c r="A339">
        <v>1184</v>
      </c>
      <c r="B339" t="s">
        <v>266</v>
      </c>
      <c r="C339" t="s">
        <v>14</v>
      </c>
      <c r="D339">
        <v>2</v>
      </c>
      <c r="E339" s="1">
        <f>IF(COUNTIF(B$2:B$420, B339) &gt; 1, 1, 0)</f>
        <v>0</v>
      </c>
      <c r="F339">
        <v>8.2956109999999992</v>
      </c>
      <c r="G339">
        <v>6.5000000000000002E-2</v>
      </c>
      <c r="H339">
        <f t="shared" si="5"/>
        <v>6.5000000000000002E-2</v>
      </c>
      <c r="K339">
        <v>0.14000000000000001</v>
      </c>
      <c r="L339">
        <v>0.56000000000000005</v>
      </c>
      <c r="M339">
        <v>0.51</v>
      </c>
      <c r="N339">
        <v>4.75</v>
      </c>
      <c r="O339">
        <f>IF(M339&lt;&gt;"", M339, IF(AND(L339&lt;&gt;"", N339&lt;&gt;""), SQRT(bigG_mks*(L339*Msun_to_kg)/10^(N339-2))/Rsun_to_m))</f>
        <v>0.51</v>
      </c>
      <c r="P339">
        <f>IF(L339&lt;&gt;"", L339, 10^(N339-2)*(O339*Rsun_to_m)^2/bigG_mks/Msun_to_kg)</f>
        <v>0.56000000000000005</v>
      </c>
      <c r="S339">
        <v>1.57</v>
      </c>
      <c r="T339">
        <v>1.4E-2</v>
      </c>
      <c r="U339">
        <f>IF(S339&lt;&gt;"", IF(S339&lt;Weiss_Rp_limit_1, 4*PI()/3*(S339*REarth)^3*(Weiss_dens_fac_1+Weiss_dens_fac_2*S339)/MEarth*1000, IF(S339&lt;Weiss_Rp_limit_2, Weiss_Mp_fac*(S339)^Weiss_Mp_exp, MJup_to_Mearth)))</f>
        <v>4.0920313920185913</v>
      </c>
      <c r="V339">
        <f>IF(Q339&lt;&gt;"", Q339, IF(R339&lt;&gt;"", R339, IF(I339&lt;&gt;"", I339*MJup_to_Mearth, IF(J339&lt;&gt;"", J339*MJup_to_Mearth, U339))))</f>
        <v>4.0920313920185913</v>
      </c>
      <c r="W339">
        <f>SQRT(P339/bigG)*Qs/((V339*Mearth_to_Msun)*(O339*Rsun_to_AU)^5)*(H339)^(13/2)/1000000000</f>
        <v>1730174.2719923877</v>
      </c>
    </row>
    <row r="340" spans="1:23">
      <c r="A340">
        <v>1199</v>
      </c>
      <c r="B340" t="s">
        <v>264</v>
      </c>
      <c r="C340" t="s">
        <v>14</v>
      </c>
      <c r="D340">
        <v>2</v>
      </c>
      <c r="E340" s="1">
        <f>IF(COUNTIF(B$2:B$420, B340) &gt; 1, 1, 0)</f>
        <v>0</v>
      </c>
      <c r="F340">
        <v>8.2039500000000007</v>
      </c>
      <c r="G340">
        <v>7.4999999999999997E-2</v>
      </c>
      <c r="H340">
        <f t="shared" si="5"/>
        <v>7.4999999999999997E-2</v>
      </c>
      <c r="K340">
        <v>0.23300000000000001</v>
      </c>
      <c r="M340">
        <v>0.85</v>
      </c>
      <c r="N340">
        <v>4.49</v>
      </c>
      <c r="O340">
        <f>IF(M340&lt;&gt;"", M340, IF(AND(L340&lt;&gt;"", N340&lt;&gt;""), SQRT(bigG_mks*(L340*Msun_to_kg)/10^(N340-2))/Rsun_to_m))</f>
        <v>0.85</v>
      </c>
      <c r="P340">
        <f>IF(L340&lt;&gt;"", L340, 10^(N340-2)*(O340*Rsun_to_m)^2/bigG_mks/Msun_to_kg)</f>
        <v>0.80961079551296378</v>
      </c>
      <c r="S340">
        <v>2.61</v>
      </c>
      <c r="T340">
        <v>2.4E-2</v>
      </c>
      <c r="U340">
        <f>IF(S340&lt;&gt;"", IF(S340&lt;Weiss_Rp_limit_1, 4*PI()/3*(S340*REarth)^3*(Weiss_dens_fac_1+Weiss_dens_fac_2*S340)/MEarth*1000, IF(S340&lt;Weiss_Rp_limit_2, Weiss_Mp_fac*(S340)^Weiss_Mp_exp, MJup_to_Mearth)))</f>
        <v>6.5648975323112788</v>
      </c>
      <c r="V340">
        <f>IF(Q340&lt;&gt;"", Q340, IF(R340&lt;&gt;"", R340, IF(I340&lt;&gt;"", I340*MJup_to_Mearth, IF(J340&lt;&gt;"", J340*MJup_to_Mearth, U340))))</f>
        <v>6.5648975323112788</v>
      </c>
      <c r="W340">
        <f>SQRT(P340/bigG)*Qs/((V340*Mearth_to_Msun)*(O340*Rsun_to_AU)^5)*(H340)^(13/2)/1000000000</f>
        <v>255601.04916752054</v>
      </c>
    </row>
    <row r="341" spans="1:23">
      <c r="A341">
        <v>1201</v>
      </c>
      <c r="B341" t="s">
        <v>195</v>
      </c>
      <c r="C341" t="s">
        <v>14</v>
      </c>
      <c r="D341">
        <v>2</v>
      </c>
      <c r="E341" s="1">
        <f>IF(COUNTIF(B$2:B$420, B341) &gt; 1, 1, 0)</f>
        <v>0</v>
      </c>
      <c r="F341">
        <v>5.7154420000000004</v>
      </c>
      <c r="G341">
        <v>6.2E-2</v>
      </c>
      <c r="H341">
        <f t="shared" si="5"/>
        <v>6.2E-2</v>
      </c>
      <c r="K341">
        <v>0.219</v>
      </c>
      <c r="L341">
        <v>0.89</v>
      </c>
      <c r="M341">
        <v>0.84</v>
      </c>
      <c r="N341">
        <v>4.57</v>
      </c>
      <c r="O341">
        <f>IF(M341&lt;&gt;"", M341, IF(AND(L341&lt;&gt;"", N341&lt;&gt;""), SQRT(bigG_mks*(L341*Msun_to_kg)/10^(N341-2))/Rsun_to_m))</f>
        <v>0.84</v>
      </c>
      <c r="P341">
        <f>IF(L341&lt;&gt;"", L341, 10^(N341-2)*(O341*Rsun_to_m)^2/bigG_mks/Msun_to_kg)</f>
        <v>0.89</v>
      </c>
      <c r="S341">
        <v>2.4500000000000002</v>
      </c>
      <c r="T341">
        <v>2.1999999999999999E-2</v>
      </c>
      <c r="U341">
        <f>IF(S341&lt;&gt;"", IF(S341&lt;Weiss_Rp_limit_1, 4*PI()/3*(S341*REarth)^3*(Weiss_dens_fac_1+Weiss_dens_fac_2*S341)/MEarth*1000, IF(S341&lt;Weiss_Rp_limit_2, Weiss_Mp_fac*(S341)^Weiss_Mp_exp, MJup_to_Mearth)))</f>
        <v>6.1898017359581585</v>
      </c>
      <c r="V341">
        <f>IF(Q341&lt;&gt;"", Q341, IF(R341&lt;&gt;"", R341, IF(I341&lt;&gt;"", I341*MJup_to_Mearth, IF(J341&lt;&gt;"", J341*MJup_to_Mearth, U341))))</f>
        <v>6.1898017359581585</v>
      </c>
      <c r="W341">
        <f>SQRT(P341/bigG)*Qs/((V341*Mearth_to_Msun)*(O341*Rsun_to_AU)^5)*(H341)^(13/2)/1000000000</f>
        <v>87501.736441854693</v>
      </c>
    </row>
    <row r="342" spans="1:23">
      <c r="A342">
        <v>1206</v>
      </c>
      <c r="B342" t="s">
        <v>245</v>
      </c>
      <c r="C342" t="s">
        <v>14</v>
      </c>
      <c r="D342">
        <v>3</v>
      </c>
      <c r="E342" s="1">
        <f>IF(COUNTIF(B$2:B$420, B342) &gt; 1, 1, 0)</f>
        <v>0</v>
      </c>
      <c r="F342">
        <v>7.4901900000000001</v>
      </c>
      <c r="G342">
        <v>7.0999999999999994E-2</v>
      </c>
      <c r="H342">
        <f t="shared" si="5"/>
        <v>7.0999999999999994E-2</v>
      </c>
      <c r="K342">
        <v>0.22900000000000001</v>
      </c>
      <c r="L342">
        <v>0.8</v>
      </c>
      <c r="M342">
        <v>0.8</v>
      </c>
      <c r="N342">
        <v>4.5599999999999996</v>
      </c>
      <c r="O342">
        <f>IF(M342&lt;&gt;"", M342, IF(AND(L342&lt;&gt;"", N342&lt;&gt;""), SQRT(bigG_mks*(L342*Msun_to_kg)/10^(N342-2))/Rsun_to_m))</f>
        <v>0.8</v>
      </c>
      <c r="P342">
        <f>IF(L342&lt;&gt;"", L342, 10^(N342-2)*(O342*Rsun_to_m)^2/bigG_mks/Msun_to_kg)</f>
        <v>0.8</v>
      </c>
      <c r="S342">
        <v>2.57</v>
      </c>
      <c r="T342">
        <v>2.4E-2</v>
      </c>
      <c r="U342">
        <f>IF(S342&lt;&gt;"", IF(S342&lt;Weiss_Rp_limit_1, 4*PI()/3*(S342*REarth)^3*(Weiss_dens_fac_1+Weiss_dens_fac_2*S342)/MEarth*1000, IF(S342&lt;Weiss_Rp_limit_2, Weiss_Mp_fac*(S342)^Weiss_Mp_exp, MJup_to_Mearth)))</f>
        <v>6.4712784112015402</v>
      </c>
      <c r="V342">
        <f>IF(Q342&lt;&gt;"", Q342, IF(R342&lt;&gt;"", R342, IF(I342&lt;&gt;"", I342*MJup_to_Mearth, IF(J342&lt;&gt;"", J342*MJup_to_Mearth, U342))))</f>
        <v>6.4712784112015402</v>
      </c>
      <c r="W342">
        <f>SQRT(P342/bigG)*Qs/((V342*Mearth_to_Msun)*(O342*Rsun_to_AU)^5)*(H342)^(13/2)/1000000000</f>
        <v>244417.94916693287</v>
      </c>
    </row>
    <row r="343" spans="1:23">
      <c r="A343">
        <v>1209</v>
      </c>
      <c r="B343" t="s">
        <v>151</v>
      </c>
      <c r="C343" t="s">
        <v>14</v>
      </c>
      <c r="D343">
        <v>2</v>
      </c>
      <c r="E343" s="1">
        <f>IF(COUNTIF(B$2:B$420, B343) &gt; 1, 1, 0)</f>
        <v>0</v>
      </c>
      <c r="F343">
        <v>4.60182</v>
      </c>
      <c r="G343">
        <v>5.1999999999999998E-2</v>
      </c>
      <c r="H343">
        <f t="shared" si="5"/>
        <v>5.1999999999999998E-2</v>
      </c>
      <c r="K343">
        <v>0.20899999999999999</v>
      </c>
      <c r="L343">
        <v>0.86</v>
      </c>
      <c r="M343">
        <v>0.83</v>
      </c>
      <c r="N343">
        <v>4.5599999999999996</v>
      </c>
      <c r="O343">
        <f>IF(M343&lt;&gt;"", M343, IF(AND(L343&lt;&gt;"", N343&lt;&gt;""), SQRT(bigG_mks*(L343*Msun_to_kg)/10^(N343-2))/Rsun_to_m))</f>
        <v>0.83</v>
      </c>
      <c r="P343">
        <f>IF(L343&lt;&gt;"", L343, 10^(N343-2)*(O343*Rsun_to_m)^2/bigG_mks/Msun_to_kg)</f>
        <v>0.86</v>
      </c>
      <c r="S343">
        <v>2.34</v>
      </c>
      <c r="T343">
        <v>2.1000000000000001E-2</v>
      </c>
      <c r="U343">
        <f>IF(S343&lt;&gt;"", IF(S343&lt;Weiss_Rp_limit_1, 4*PI()/3*(S343*REarth)^3*(Weiss_dens_fac_1+Weiss_dens_fac_2*S343)/MEarth*1000, IF(S343&lt;Weiss_Rp_limit_2, Weiss_Mp_fac*(S343)^Weiss_Mp_exp, MJup_to_Mearth)))</f>
        <v>5.930933128772466</v>
      </c>
      <c r="V343">
        <f>IF(Q343&lt;&gt;"", Q343, IF(R343&lt;&gt;"", R343, IF(I343&lt;&gt;"", I343*MJup_to_Mearth, IF(J343&lt;&gt;"", J343*MJup_to_Mearth, U343))))</f>
        <v>5.930933128772466</v>
      </c>
      <c r="W343">
        <f>SQRT(P343/bigG)*Qs/((V343*Mearth_to_Msun)*(O343*Rsun_to_AU)^5)*(H343)^(13/2)/1000000000</f>
        <v>30381.298045225489</v>
      </c>
    </row>
    <row r="344" spans="1:23">
      <c r="A344">
        <v>1214</v>
      </c>
      <c r="B344" t="s">
        <v>214</v>
      </c>
      <c r="C344" t="s">
        <v>14</v>
      </c>
      <c r="D344">
        <v>2</v>
      </c>
      <c r="E344" s="1">
        <f>IF(COUNTIF(B$2:B$420, B344) &gt; 1, 1, 0)</f>
        <v>0</v>
      </c>
      <c r="F344">
        <v>6.3082050000000001</v>
      </c>
      <c r="G344">
        <v>6.6000000000000003E-2</v>
      </c>
      <c r="H344">
        <f t="shared" si="5"/>
        <v>6.6000000000000003E-2</v>
      </c>
      <c r="K344">
        <v>0.26900000000000002</v>
      </c>
      <c r="M344">
        <v>0.83</v>
      </c>
      <c r="N344">
        <v>4.57</v>
      </c>
      <c r="O344">
        <f>IF(M344&lt;&gt;"", M344, IF(AND(L344&lt;&gt;"", N344&lt;&gt;""), SQRT(bigG_mks*(L344*Msun_to_kg)/10^(N344-2))/Rsun_to_m))</f>
        <v>0.83</v>
      </c>
      <c r="P344">
        <f>IF(L344&lt;&gt;"", L344, 10^(N344-2)*(O344*Rsun_to_m)^2/bigG_mks/Msun_to_kg)</f>
        <v>0.92809968191577497</v>
      </c>
      <c r="S344">
        <v>3.02</v>
      </c>
      <c r="T344">
        <v>2.8000000000000001E-2</v>
      </c>
      <c r="U344">
        <f>IF(S344&lt;&gt;"", IF(S344&lt;Weiss_Rp_limit_1, 4*PI()/3*(S344*REarth)^3*(Weiss_dens_fac_1+Weiss_dens_fac_2*S344)/MEarth*1000, IF(S344&lt;Weiss_Rp_limit_2, Weiss_Mp_fac*(S344)^Weiss_Mp_exp, MJup_to_Mearth)))</f>
        <v>7.5189766641246703</v>
      </c>
      <c r="V344">
        <f>IF(Q344&lt;&gt;"", Q344, IF(R344&lt;&gt;"", R344, IF(I344&lt;&gt;"", I344*MJup_to_Mearth, IF(J344&lt;&gt;"", J344*MJup_to_Mearth, U344))))</f>
        <v>7.5189766641246703</v>
      </c>
      <c r="W344">
        <f>SQRT(P344/bigG)*Qs/((V344*Mearth_to_Msun)*(O344*Rsun_to_AU)^5)*(H344)^(13/2)/1000000000</f>
        <v>117255.31813794875</v>
      </c>
    </row>
    <row r="345" spans="1:23">
      <c r="A345">
        <v>677</v>
      </c>
      <c r="B345" t="s">
        <v>212</v>
      </c>
      <c r="C345" t="s">
        <v>14</v>
      </c>
      <c r="D345">
        <v>3</v>
      </c>
      <c r="E345" s="1">
        <f>IF(COUNTIF(B$2:B$420, B345) &gt; 1, 1, 0)</f>
        <v>0</v>
      </c>
      <c r="F345">
        <v>6.2385000000000002</v>
      </c>
      <c r="G345">
        <v>6.8000000000000005E-2</v>
      </c>
      <c r="H345">
        <f t="shared" si="5"/>
        <v>6.8000000000000005E-2</v>
      </c>
      <c r="I345">
        <v>12.7</v>
      </c>
      <c r="K345">
        <v>0.23200000000000001</v>
      </c>
      <c r="L345">
        <v>1.19</v>
      </c>
      <c r="M345">
        <v>1.31</v>
      </c>
      <c r="N345">
        <v>4.28</v>
      </c>
      <c r="O345">
        <f>IF(M345&lt;&gt;"", M345, IF(AND(L345&lt;&gt;"", N345&lt;&gt;""), SQRT(bigG_mks*(L345*Msun_to_kg)/10^(N345-2))/Rsun_to_m))</f>
        <v>1.31</v>
      </c>
      <c r="P345">
        <f>IF(L345&lt;&gt;"", L345, 10^(N345-2)*(O345*Rsun_to_m)^2/bigG_mks/Msun_to_kg)</f>
        <v>1.19</v>
      </c>
      <c r="Q345">
        <v>4036.3</v>
      </c>
      <c r="S345">
        <v>2.6</v>
      </c>
      <c r="T345">
        <v>2.4E-2</v>
      </c>
      <c r="U345">
        <f>IF(S345&lt;&gt;"", IF(S345&lt;Weiss_Rp_limit_1, 4*PI()/3*(S345*REarth)^3*(Weiss_dens_fac_1+Weiss_dens_fac_2*S345)/MEarth*1000, IF(S345&lt;Weiss_Rp_limit_2, Weiss_Mp_fac*(S345)^Weiss_Mp_exp, MJup_to_Mearth)))</f>
        <v>6.541502227515033</v>
      </c>
      <c r="V345">
        <f>IF(Q345&lt;&gt;"", Q345, IF(R345&lt;&gt;"", R345, IF(I345&lt;&gt;"", I345*MJup_to_Mearth, IF(J345&lt;&gt;"", J345*MJup_to_Mearth, U345))))</f>
        <v>4036.3</v>
      </c>
      <c r="W345">
        <f>SQRT(P345/bigG)*Qs/((V345*Mearth_to_Msun)*(O345*Rsun_to_AU)^5)*(H345)^(13/2)/1000000000</f>
        <v>30.661285025133402</v>
      </c>
    </row>
    <row r="346" spans="1:23">
      <c r="A346">
        <v>1222</v>
      </c>
      <c r="B346" t="s">
        <v>161</v>
      </c>
      <c r="C346" t="s">
        <v>14</v>
      </c>
      <c r="D346">
        <v>4</v>
      </c>
      <c r="E346" s="1">
        <f>IF(COUNTIF(B$2:B$420, B346) &gt; 1, 1, 0)</f>
        <v>0</v>
      </c>
      <c r="F346">
        <v>4.7909360000000003</v>
      </c>
      <c r="G346">
        <v>5.2999999999999999E-2</v>
      </c>
      <c r="H346">
        <f t="shared" si="5"/>
        <v>5.2999999999999999E-2</v>
      </c>
      <c r="K346">
        <v>0.11899999999999999</v>
      </c>
      <c r="L346">
        <v>0.91</v>
      </c>
      <c r="M346">
        <v>0.89</v>
      </c>
      <c r="N346">
        <v>4.49</v>
      </c>
      <c r="O346">
        <f>IF(M346&lt;&gt;"", M346, IF(AND(L346&lt;&gt;"", N346&lt;&gt;""), SQRT(bigG_mks*(L346*Msun_to_kg)/10^(N346-2))/Rsun_to_m))</f>
        <v>0.89</v>
      </c>
      <c r="P346">
        <f>IF(L346&lt;&gt;"", L346, 10^(N346-2)*(O346*Rsun_to_m)^2/bigG_mks/Msun_to_kg)</f>
        <v>0.91</v>
      </c>
      <c r="S346">
        <v>1.33</v>
      </c>
      <c r="T346">
        <v>1.2E-2</v>
      </c>
      <c r="U346">
        <f>IF(S346&lt;&gt;"", IF(S346&lt;Weiss_Rp_limit_1, 4*PI()/3*(S346*REarth)^3*(Weiss_dens_fac_1+Weiss_dens_fac_2*S346)/MEarth*1000, IF(S346&lt;Weiss_Rp_limit_2, Weiss_Mp_fac*(S346)^Weiss_Mp_exp, MJup_to_Mearth)))</f>
        <v>2.9875165141051148</v>
      </c>
      <c r="V346">
        <f>IF(Q346&lt;&gt;"", Q346, IF(R346&lt;&gt;"", R346, IF(I346&lt;&gt;"", I346*MJup_to_Mearth, IF(J346&lt;&gt;"", J346*MJup_to_Mearth, U346))))</f>
        <v>2.9875165141051148</v>
      </c>
      <c r="W346">
        <f>SQRT(P346/bigG)*Qs/((V346*Mearth_to_Msun)*(O346*Rsun_to_AU)^5)*(H346)^(13/2)/1000000000</f>
        <v>49533.880943207812</v>
      </c>
    </row>
    <row r="347" spans="1:23">
      <c r="A347">
        <v>1226</v>
      </c>
      <c r="B347" t="s">
        <v>222</v>
      </c>
      <c r="C347" t="s">
        <v>14</v>
      </c>
      <c r="D347">
        <v>2</v>
      </c>
      <c r="E347" s="1">
        <f>IF(COUNTIF(B$2:B$420, B347) &gt; 1, 1, 0)</f>
        <v>0</v>
      </c>
      <c r="F347">
        <v>6.6683909999999997</v>
      </c>
      <c r="G347">
        <v>5.8000000000000003E-2</v>
      </c>
      <c r="H347">
        <f t="shared" si="5"/>
        <v>5.8000000000000003E-2</v>
      </c>
      <c r="K347">
        <v>0.11</v>
      </c>
      <c r="L347">
        <v>0.52</v>
      </c>
      <c r="M347">
        <v>0.55000000000000004</v>
      </c>
      <c r="N347">
        <v>4.72</v>
      </c>
      <c r="O347">
        <f>IF(M347&lt;&gt;"", M347, IF(AND(L347&lt;&gt;"", N347&lt;&gt;""), SQRT(bigG_mks*(L347*Msun_to_kg)/10^(N347-2))/Rsun_to_m))</f>
        <v>0.55000000000000004</v>
      </c>
      <c r="P347">
        <f>IF(L347&lt;&gt;"", L347, 10^(N347-2)*(O347*Rsun_to_m)^2/bigG_mks/Msun_to_kg)</f>
        <v>0.52</v>
      </c>
      <c r="S347">
        <v>1.23</v>
      </c>
      <c r="T347">
        <v>1.0999999999999999E-2</v>
      </c>
      <c r="U347">
        <f>IF(S347&lt;&gt;"", IF(S347&lt;Weiss_Rp_limit_1, 4*PI()/3*(S347*REarth)^3*(Weiss_dens_fac_1+Weiss_dens_fac_2*S347)/MEarth*1000, IF(S347&lt;Weiss_Rp_limit_2, Weiss_Mp_fac*(S347)^Weiss_Mp_exp, MJup_to_Mearth)))</f>
        <v>2.2475885429753539</v>
      </c>
      <c r="V347">
        <f>IF(Q347&lt;&gt;"", Q347, IF(R347&lt;&gt;"", R347, IF(I347&lt;&gt;"", I347*MJup_to_Mearth, IF(J347&lt;&gt;"", J347*MJup_to_Mearth, U347))))</f>
        <v>2.2475885429753539</v>
      </c>
      <c r="W347">
        <f>SQRT(P347/bigG)*Qs/((V347*Mearth_to_Msun)*(O347*Rsun_to_AU)^5)*(H347)^(13/2)/1000000000</f>
        <v>992206.86628955882</v>
      </c>
    </row>
    <row r="348" spans="1:23">
      <c r="A348">
        <v>1228</v>
      </c>
      <c r="B348" t="s">
        <v>115</v>
      </c>
      <c r="C348" t="s">
        <v>14</v>
      </c>
      <c r="D348">
        <v>3</v>
      </c>
      <c r="E348" s="1">
        <f>IF(COUNTIF(B$2:B$420, B348) &gt; 1, 1, 0)</f>
        <v>0</v>
      </c>
      <c r="F348">
        <v>3.7839860000000001</v>
      </c>
      <c r="G348">
        <v>4.5999999999999999E-2</v>
      </c>
      <c r="H348">
        <f t="shared" si="5"/>
        <v>4.5999999999999999E-2</v>
      </c>
      <c r="K348">
        <v>0.14499999999999999</v>
      </c>
      <c r="M348">
        <v>0.79</v>
      </c>
      <c r="N348">
        <v>4.59</v>
      </c>
      <c r="O348">
        <f>IF(M348&lt;&gt;"", M348, IF(AND(L348&lt;&gt;"", N348&lt;&gt;""), SQRT(bigG_mks*(L348*Msun_to_kg)/10^(N348-2))/Rsun_to_m))</f>
        <v>0.79</v>
      </c>
      <c r="P348">
        <f>IF(L348&lt;&gt;"", L348, 10^(N348-2)*(O348*Rsun_to_m)^2/bigG_mks/Msun_to_kg)</f>
        <v>0.88042551825623439</v>
      </c>
      <c r="S348">
        <v>1.63</v>
      </c>
      <c r="T348">
        <v>1.4999999999999999E-2</v>
      </c>
      <c r="U348">
        <f>IF(S348&lt;&gt;"", IF(S348&lt;Weiss_Rp_limit_1, 4*PI()/3*(S348*REarth)^3*(Weiss_dens_fac_1+Weiss_dens_fac_2*S348)/MEarth*1000, IF(S348&lt;Weiss_Rp_limit_2, Weiss_Mp_fac*(S348)^Weiss_Mp_exp, MJup_to_Mearth)))</f>
        <v>4.2372759891639546</v>
      </c>
      <c r="V348">
        <f>IF(Q348&lt;&gt;"", Q348, IF(R348&lt;&gt;"", R348, IF(I348&lt;&gt;"", I348*MJup_to_Mearth, IF(J348&lt;&gt;"", J348*MJup_to_Mearth, U348))))</f>
        <v>4.2372759891639546</v>
      </c>
      <c r="W348">
        <f>SQRT(P348/bigG)*Qs/((V348*Mearth_to_Msun)*(O348*Rsun_to_AU)^5)*(H348)^(13/2)/1000000000</f>
        <v>24825.549117292696</v>
      </c>
    </row>
    <row r="349" spans="1:23">
      <c r="A349">
        <v>1231</v>
      </c>
      <c r="B349" t="s">
        <v>200</v>
      </c>
      <c r="C349" t="s">
        <v>14</v>
      </c>
      <c r="D349">
        <v>3</v>
      </c>
      <c r="E349" s="1">
        <f>IF(COUNTIF(B$2:B$420, B349) &gt; 1, 1, 0)</f>
        <v>0</v>
      </c>
      <c r="F349">
        <v>5.8266619999999998</v>
      </c>
      <c r="G349">
        <v>6.4000000000000001E-2</v>
      </c>
      <c r="H349">
        <f t="shared" si="5"/>
        <v>6.4000000000000001E-2</v>
      </c>
      <c r="K349">
        <v>0.34499999999999997</v>
      </c>
      <c r="M349">
        <v>0.91</v>
      </c>
      <c r="N349">
        <v>4.5199999999999996</v>
      </c>
      <c r="O349">
        <f>IF(M349&lt;&gt;"", M349, IF(AND(L349&lt;&gt;"", N349&lt;&gt;""), SQRT(bigG_mks*(L349*Msun_to_kg)/10^(N349-2))/Rsun_to_m))</f>
        <v>0.91</v>
      </c>
      <c r="P349">
        <f>IF(L349&lt;&gt;"", L349, 10^(N349-2)*(O349*Rsun_to_m)^2/bigG_mks/Msun_to_kg)</f>
        <v>0.99430866404959217</v>
      </c>
      <c r="S349">
        <v>3.87</v>
      </c>
      <c r="T349">
        <v>3.5000000000000003E-2</v>
      </c>
      <c r="U349">
        <f>IF(S349&lt;&gt;"", IF(S349&lt;Weiss_Rp_limit_1, 4*PI()/3*(S349*REarth)^3*(Weiss_dens_fac_1+Weiss_dens_fac_2*S349)/MEarth*1000, IF(S349&lt;Weiss_Rp_limit_2, Weiss_Mp_fac*(S349)^Weiss_Mp_exp, MJup_to_Mearth)))</f>
        <v>9.4694221389554336</v>
      </c>
      <c r="V349">
        <f>IF(Q349&lt;&gt;"", Q349, IF(R349&lt;&gt;"", R349, IF(I349&lt;&gt;"", I349*MJup_to_Mearth, IF(J349&lt;&gt;"", J349*MJup_to_Mearth, U349))))</f>
        <v>9.4694221389554336</v>
      </c>
      <c r="W349">
        <f>SQRT(P349/bigG)*Qs/((V349*Mearth_to_Msun)*(O349*Rsun_to_AU)^5)*(H349)^(13/2)/1000000000</f>
        <v>49802.237943841188</v>
      </c>
    </row>
    <row r="350" spans="1:23">
      <c r="A350">
        <v>1245</v>
      </c>
      <c r="B350" t="s">
        <v>258</v>
      </c>
      <c r="C350" t="s">
        <v>14</v>
      </c>
      <c r="D350">
        <v>2</v>
      </c>
      <c r="E350" s="1">
        <f>IF(COUNTIF(B$2:B$420, B350) &gt; 1, 1, 0)</f>
        <v>0</v>
      </c>
      <c r="F350">
        <v>8.1153169999999992</v>
      </c>
      <c r="G350">
        <v>7.9000000000000001E-2</v>
      </c>
      <c r="H350">
        <f t="shared" si="5"/>
        <v>7.9000000000000001E-2</v>
      </c>
      <c r="K350">
        <v>0.25</v>
      </c>
      <c r="M350">
        <v>0.9</v>
      </c>
      <c r="N350">
        <v>4.53</v>
      </c>
      <c r="O350">
        <f>IF(M350&lt;&gt;"", M350, IF(AND(L350&lt;&gt;"", N350&lt;&gt;""), SQRT(bigG_mks*(L350*Msun_to_kg)/10^(N350-2))/Rsun_to_m))</f>
        <v>0.9</v>
      </c>
      <c r="P350">
        <f>IF(L350&lt;&gt;"", L350, 10^(N350-2)*(O350*Rsun_to_m)^2/bigG_mks/Msun_to_kg)</f>
        <v>0.99522999800706369</v>
      </c>
      <c r="S350">
        <v>2.8</v>
      </c>
      <c r="T350">
        <v>2.5999999999999999E-2</v>
      </c>
      <c r="U350">
        <f>IF(S350&lt;&gt;"", IF(S350&lt;Weiss_Rp_limit_1, 4*PI()/3*(S350*REarth)^3*(Weiss_dens_fac_1+Weiss_dens_fac_2*S350)/MEarth*1000, IF(S350&lt;Weiss_Rp_limit_2, Weiss_Mp_fac*(S350)^Weiss_Mp_exp, MJup_to_Mearth)))</f>
        <v>7.0082445691580642</v>
      </c>
      <c r="V350">
        <f>IF(Q350&lt;&gt;"", Q350, IF(R350&lt;&gt;"", R350, IF(I350&lt;&gt;"", I350*MJup_to_Mearth, IF(J350&lt;&gt;"", J350*MJup_to_Mearth, U350))))</f>
        <v>7.0082445691580642</v>
      </c>
      <c r="W350">
        <f>SQRT(P350/bigG)*Qs/((V350*Mearth_to_Msun)*(O350*Rsun_to_AU)^5)*(H350)^(13/2)/1000000000</f>
        <v>279617.84303975635</v>
      </c>
    </row>
    <row r="351" spans="1:23">
      <c r="A351">
        <v>682</v>
      </c>
      <c r="B351" t="s">
        <v>105</v>
      </c>
      <c r="C351" t="s">
        <v>23</v>
      </c>
      <c r="D351">
        <v>4</v>
      </c>
      <c r="E351" s="1">
        <f>IF(COUNTIF(B$2:B$420, B351) &gt; 1, 1, 0)</f>
        <v>0</v>
      </c>
      <c r="F351">
        <v>3.5439189999999998</v>
      </c>
      <c r="G351">
        <v>3.9E-2</v>
      </c>
      <c r="H351">
        <f t="shared" si="5"/>
        <v>3.9E-2</v>
      </c>
      <c r="K351">
        <v>9.5000000000000001E-2</v>
      </c>
      <c r="L351">
        <v>0.65</v>
      </c>
      <c r="M351">
        <v>0.56999999999999995</v>
      </c>
      <c r="N351">
        <v>4.7300000000000004</v>
      </c>
      <c r="O351">
        <f>IF(M351&lt;&gt;"", M351, IF(AND(L351&lt;&gt;"", N351&lt;&gt;""), SQRT(bigG_mks*(L351*Msun_to_kg)/10^(N351-2))/Rsun_to_m))</f>
        <v>0.56999999999999995</v>
      </c>
      <c r="P351">
        <f>IF(L351&lt;&gt;"", L351, 10^(N351-2)*(O351*Rsun_to_m)^2/bigG_mks/Msun_to_kg)</f>
        <v>0.65</v>
      </c>
      <c r="S351">
        <v>1.07</v>
      </c>
      <c r="T351">
        <v>0.01</v>
      </c>
      <c r="U351">
        <f>IF(S351&lt;&gt;"", IF(S351&lt;Weiss_Rp_limit_1, 4*PI()/3*(S351*REarth)^3*(Weiss_dens_fac_1+Weiss_dens_fac_2*S351)/MEarth*1000, IF(S351&lt;Weiss_Rp_limit_2, Weiss_Mp_fac*(S351)^Weiss_Mp_exp, MJup_to_Mearth)))</f>
        <v>1.3580247887713606</v>
      </c>
      <c r="V351">
        <f>IF(Q351&lt;&gt;"", Q351, IF(R351&lt;&gt;"", R351, IF(I351&lt;&gt;"", I351*MJup_to_Mearth, IF(J351&lt;&gt;"", J351*MJup_to_Mearth, U351))))</f>
        <v>1.3580247887713606</v>
      </c>
      <c r="W351">
        <f>SQRT(P351/bigG)*Qs/((V351*Mearth_to_Msun)*(O351*Rsun_to_AU)^5)*(H351)^(13/2)/1000000000</f>
        <v>116397.4600277025</v>
      </c>
    </row>
    <row r="352" spans="1:23">
      <c r="A352">
        <v>1247</v>
      </c>
      <c r="B352" t="s">
        <v>263</v>
      </c>
      <c r="C352" t="s">
        <v>14</v>
      </c>
      <c r="D352">
        <v>2</v>
      </c>
      <c r="E352" s="1">
        <f>IF(COUNTIF(B$2:B$420, B352) &gt; 1, 1, 0)</f>
        <v>0</v>
      </c>
      <c r="F352">
        <v>8.1873989999999992</v>
      </c>
      <c r="G352">
        <v>7.4999999999999997E-2</v>
      </c>
      <c r="H352">
        <f t="shared" si="5"/>
        <v>7.4999999999999997E-2</v>
      </c>
      <c r="K352">
        <v>0.17899999999999999</v>
      </c>
      <c r="L352">
        <v>0.88</v>
      </c>
      <c r="M352">
        <v>0.86</v>
      </c>
      <c r="N352">
        <v>4.49</v>
      </c>
      <c r="O352">
        <f>IF(M352&lt;&gt;"", M352, IF(AND(L352&lt;&gt;"", N352&lt;&gt;""), SQRT(bigG_mks*(L352*Msun_to_kg)/10^(N352-2))/Rsun_to_m))</f>
        <v>0.86</v>
      </c>
      <c r="P352">
        <f>IF(L352&lt;&gt;"", L352, 10^(N352-2)*(O352*Rsun_to_m)^2/bigG_mks/Msun_to_kg)</f>
        <v>0.88</v>
      </c>
      <c r="S352">
        <v>2.0099999999999998</v>
      </c>
      <c r="T352">
        <v>1.7999999999999999E-2</v>
      </c>
      <c r="U352">
        <f>IF(S352&lt;&gt;"", IF(S352&lt;Weiss_Rp_limit_1, 4*PI()/3*(S352*REarth)^3*(Weiss_dens_fac_1+Weiss_dens_fac_2*S352)/MEarth*1000, IF(S352&lt;Weiss_Rp_limit_2, Weiss_Mp_fac*(S352)^Weiss_Mp_exp, MJup_to_Mearth)))</f>
        <v>5.1490204110665374</v>
      </c>
      <c r="V352">
        <f>IF(Q352&lt;&gt;"", Q352, IF(R352&lt;&gt;"", R352, IF(I352&lt;&gt;"", I352*MJup_to_Mearth, IF(J352&lt;&gt;"", J352*MJup_to_Mearth, U352))))</f>
        <v>5.1490204110665374</v>
      </c>
      <c r="W352">
        <f>SQRT(P352/bigG)*Qs/((V352*Mearth_to_Msun)*(O352*Rsun_to_AU)^5)*(H352)^(13/2)/1000000000</f>
        <v>320458.30684231332</v>
      </c>
    </row>
    <row r="353" spans="1:23">
      <c r="A353">
        <v>1257</v>
      </c>
      <c r="B353" t="s">
        <v>229</v>
      </c>
      <c r="C353" t="s">
        <v>14</v>
      </c>
      <c r="D353">
        <v>4</v>
      </c>
      <c r="E353" s="1">
        <f>IF(COUNTIF(B$2:B$420, B353) &gt; 1, 1, 0)</f>
        <v>0</v>
      </c>
      <c r="F353">
        <v>6.8462620000000003</v>
      </c>
      <c r="G353">
        <v>6.9000000000000006E-2</v>
      </c>
      <c r="H353">
        <f t="shared" si="5"/>
        <v>6.9000000000000006E-2</v>
      </c>
      <c r="K353">
        <v>0.16600000000000001</v>
      </c>
      <c r="L353">
        <v>1.03</v>
      </c>
      <c r="M353">
        <v>1.1000000000000001</v>
      </c>
      <c r="N353">
        <v>4.33</v>
      </c>
      <c r="O353">
        <f>IF(M353&lt;&gt;"", M353, IF(AND(L353&lt;&gt;"", N353&lt;&gt;""), SQRT(bigG_mks*(L353*Msun_to_kg)/10^(N353-2))/Rsun_to_m))</f>
        <v>1.1000000000000001</v>
      </c>
      <c r="P353">
        <f>IF(L353&lt;&gt;"", L353, 10^(N353-2)*(O353*Rsun_to_m)^2/bigG_mks/Msun_to_kg)</f>
        <v>1.03</v>
      </c>
      <c r="S353">
        <v>1.86</v>
      </c>
      <c r="T353">
        <v>1.7000000000000001E-2</v>
      </c>
      <c r="U353">
        <f>IF(S353&lt;&gt;"", IF(S353&lt;Weiss_Rp_limit_1, 4*PI()/3*(S353*REarth)^3*(Weiss_dens_fac_1+Weiss_dens_fac_2*S353)/MEarth*1000, IF(S353&lt;Weiss_Rp_limit_2, Weiss_Mp_fac*(S353)^Weiss_Mp_exp, MJup_to_Mearth)))</f>
        <v>4.7907037782603714</v>
      </c>
      <c r="V353">
        <f>IF(Q353&lt;&gt;"", Q353, IF(R353&lt;&gt;"", R353, IF(I353&lt;&gt;"", I353*MJup_to_Mearth, IF(J353&lt;&gt;"", J353*MJup_to_Mearth, U353))))</f>
        <v>4.7907037782603714</v>
      </c>
      <c r="W353">
        <f>SQRT(P353/bigG)*Qs/((V353*Mearth_to_Msun)*(O353*Rsun_to_AU)^5)*(H353)^(13/2)/1000000000</f>
        <v>63302.930219245107</v>
      </c>
    </row>
    <row r="354" spans="1:23">
      <c r="A354">
        <v>1261</v>
      </c>
      <c r="B354" t="s">
        <v>221</v>
      </c>
      <c r="C354" t="s">
        <v>14</v>
      </c>
      <c r="D354">
        <v>2</v>
      </c>
      <c r="E354" s="1">
        <f>IF(COUNTIF(B$2:B$420, B354) &gt; 1, 1, 0)</f>
        <v>0</v>
      </c>
      <c r="F354">
        <v>6.6183300000000003</v>
      </c>
      <c r="G354">
        <v>7.0999999999999994E-2</v>
      </c>
      <c r="H354">
        <f t="shared" si="5"/>
        <v>7.0999999999999994E-2</v>
      </c>
      <c r="K354">
        <v>0.221</v>
      </c>
      <c r="L354">
        <v>0.99</v>
      </c>
      <c r="M354">
        <v>1.03</v>
      </c>
      <c r="N354">
        <v>4.45</v>
      </c>
      <c r="O354">
        <f>IF(M354&lt;&gt;"", M354, IF(AND(L354&lt;&gt;"", N354&lt;&gt;""), SQRT(bigG_mks*(L354*Msun_to_kg)/10^(N354-2))/Rsun_to_m))</f>
        <v>1.03</v>
      </c>
      <c r="P354">
        <f>IF(L354&lt;&gt;"", L354, 10^(N354-2)*(O354*Rsun_to_m)^2/bigG_mks/Msun_to_kg)</f>
        <v>0.99</v>
      </c>
      <c r="S354">
        <v>2.48</v>
      </c>
      <c r="T354">
        <v>2.3E-2</v>
      </c>
      <c r="U354">
        <f>IF(S354&lt;&gt;"", IF(S354&lt;Weiss_Rp_limit_1, 4*PI()/3*(S354*REarth)^3*(Weiss_dens_fac_1+Weiss_dens_fac_2*S354)/MEarth*1000, IF(S354&lt;Weiss_Rp_limit_2, Weiss_Mp_fac*(S354)^Weiss_Mp_exp, MJup_to_Mearth)))</f>
        <v>6.2602596042415062</v>
      </c>
      <c r="V354">
        <f>IF(Q354&lt;&gt;"", Q354, IF(R354&lt;&gt;"", R354, IF(I354&lt;&gt;"", I354*MJup_to_Mearth, IF(J354&lt;&gt;"", J354*MJup_to_Mearth, U354))))</f>
        <v>6.2602596042415062</v>
      </c>
      <c r="W354">
        <f>SQRT(P354/bigG)*Qs/((V354*Mearth_to_Msun)*(O354*Rsun_to_AU)^5)*(H354)^(13/2)/1000000000</f>
        <v>79445.124966632648</v>
      </c>
    </row>
    <row r="355" spans="1:23">
      <c r="A355">
        <v>1298</v>
      </c>
      <c r="B355" t="s">
        <v>283</v>
      </c>
      <c r="C355" t="s">
        <v>14</v>
      </c>
      <c r="D355">
        <v>4</v>
      </c>
      <c r="E355" s="1">
        <f>IF(COUNTIF(B$2:B$420, B355) &gt; 1, 1, 0)</f>
        <v>0</v>
      </c>
      <c r="F355">
        <v>9.2205239999999993</v>
      </c>
      <c r="G355">
        <v>8.2000000000000003E-2</v>
      </c>
      <c r="H355">
        <f t="shared" si="5"/>
        <v>8.2000000000000003E-2</v>
      </c>
      <c r="K355">
        <v>0.09</v>
      </c>
      <c r="L355">
        <v>0.97</v>
      </c>
      <c r="M355">
        <v>0.9</v>
      </c>
      <c r="N355">
        <v>4.46</v>
      </c>
      <c r="O355">
        <f>IF(M355&lt;&gt;"", M355, IF(AND(L355&lt;&gt;"", N355&lt;&gt;""), SQRT(bigG_mks*(L355*Msun_to_kg)/10^(N355-2))/Rsun_to_m))</f>
        <v>0.9</v>
      </c>
      <c r="P355">
        <f>IF(L355&lt;&gt;"", L355, 10^(N355-2)*(O355*Rsun_to_m)^2/bigG_mks/Msun_to_kg)</f>
        <v>0.97</v>
      </c>
      <c r="S355">
        <v>1.01</v>
      </c>
      <c r="T355">
        <v>8.9999999999999993E-3</v>
      </c>
      <c r="U355">
        <f>IF(S355&lt;&gt;"", IF(S355&lt;Weiss_Rp_limit_1, 4*PI()/3*(S355*REarth)^3*(Weiss_dens_fac_1+Weiss_dens_fac_2*S355)/MEarth*1000, IF(S355&lt;Weiss_Rp_limit_2, Weiss_Mp_fac*(S355)^Weiss_Mp_exp, MJup_to_Mearth)))</f>
        <v>1.1037906260304831</v>
      </c>
      <c r="V355">
        <f>IF(Q355&lt;&gt;"", Q355, IF(R355&lt;&gt;"", R355, IF(I355&lt;&gt;"", I355*MJup_to_Mearth, IF(J355&lt;&gt;"", J355*MJup_to_Mearth, U355))))</f>
        <v>1.1037906260304831</v>
      </c>
      <c r="W355">
        <f>SQRT(P355/bigG)*Qs/((V355*Mearth_to_Msun)*(O355*Rsun_to_AU)^5)*(H355)^(13/2)/1000000000</f>
        <v>2233189.17586831</v>
      </c>
    </row>
    <row r="356" spans="1:23">
      <c r="A356">
        <v>1314</v>
      </c>
      <c r="B356" t="s">
        <v>209</v>
      </c>
      <c r="C356" t="s">
        <v>14</v>
      </c>
      <c r="D356">
        <v>3</v>
      </c>
      <c r="E356" s="1">
        <f>IF(COUNTIF(B$2:B$420, B356) &gt; 1, 1, 0)</f>
        <v>0</v>
      </c>
      <c r="F356">
        <v>6.0973259999999998</v>
      </c>
      <c r="G356">
        <v>6.5000000000000002E-2</v>
      </c>
      <c r="H356">
        <f t="shared" si="5"/>
        <v>6.5000000000000002E-2</v>
      </c>
      <c r="K356">
        <v>0.14899999999999999</v>
      </c>
      <c r="L356">
        <v>0.89</v>
      </c>
      <c r="M356">
        <v>1.0900000000000001</v>
      </c>
      <c r="N356">
        <v>4.3499999999999996</v>
      </c>
      <c r="O356">
        <f>IF(M356&lt;&gt;"", M356, IF(AND(L356&lt;&gt;"", N356&lt;&gt;""), SQRT(bigG_mks*(L356*Msun_to_kg)/10^(N356-2))/Rsun_to_m))</f>
        <v>1.0900000000000001</v>
      </c>
      <c r="P356">
        <f>IF(L356&lt;&gt;"", L356, 10^(N356-2)*(O356*Rsun_to_m)^2/bigG_mks/Msun_to_kg)</f>
        <v>0.89</v>
      </c>
      <c r="S356">
        <v>1.67</v>
      </c>
      <c r="T356">
        <v>1.4999999999999999E-2</v>
      </c>
      <c r="U356">
        <f>IF(S356&lt;&gt;"", IF(S356&lt;Weiss_Rp_limit_1, 4*PI()/3*(S356*REarth)^3*(Weiss_dens_fac_1+Weiss_dens_fac_2*S356)/MEarth*1000, IF(S356&lt;Weiss_Rp_limit_2, Weiss_Mp_fac*(S356)^Weiss_Mp_exp, MJup_to_Mearth)))</f>
        <v>4.3338971254020509</v>
      </c>
      <c r="V356">
        <f>IF(Q356&lt;&gt;"", Q356, IF(R356&lt;&gt;"", R356, IF(I356&lt;&gt;"", I356*MJup_to_Mearth, IF(J356&lt;&gt;"", J356*MJup_to_Mearth, U356))))</f>
        <v>4.3338971254020509</v>
      </c>
      <c r="W356">
        <f>SQRT(P356/bigG)*Qs/((V356*Mearth_to_Msun)*(O356*Rsun_to_AU)^5)*(H356)^(13/2)/1000000000</f>
        <v>46181.665241500457</v>
      </c>
    </row>
    <row r="357" spans="1:23">
      <c r="A357">
        <v>1371</v>
      </c>
      <c r="B357" t="s">
        <v>291</v>
      </c>
      <c r="C357" t="s">
        <v>14</v>
      </c>
      <c r="D357">
        <v>2</v>
      </c>
      <c r="E357" s="1">
        <f>IF(COUNTIF(B$2:B$420, B357) &gt; 1, 1, 0)</f>
        <v>0</v>
      </c>
      <c r="F357">
        <v>9.6949280000000009</v>
      </c>
      <c r="G357">
        <v>0.09</v>
      </c>
      <c r="H357">
        <f t="shared" si="5"/>
        <v>0.09</v>
      </c>
      <c r="K357">
        <v>0.189</v>
      </c>
      <c r="M357">
        <v>0.94</v>
      </c>
      <c r="N357">
        <v>4.51</v>
      </c>
      <c r="O357">
        <f>IF(M357&lt;&gt;"", M357, IF(AND(L357&lt;&gt;"", N357&lt;&gt;""), SQRT(bigG_mks*(L357*Msun_to_kg)/10^(N357-2))/Rsun_to_m))</f>
        <v>0.94</v>
      </c>
      <c r="P357">
        <f>IF(L357&lt;&gt;"", L357, 10^(N357-2)*(O357*Rsun_to_m)^2/bigG_mks/Msun_to_kg)</f>
        <v>1.0367979892778607</v>
      </c>
      <c r="S357">
        <v>2.12</v>
      </c>
      <c r="T357">
        <v>1.9E-2</v>
      </c>
      <c r="U357">
        <f>IF(S357&lt;&gt;"", IF(S357&lt;Weiss_Rp_limit_1, 4*PI()/3*(S357*REarth)^3*(Weiss_dens_fac_1+Weiss_dens_fac_2*S357)/MEarth*1000, IF(S357&lt;Weiss_Rp_limit_2, Weiss_Mp_fac*(S357)^Weiss_Mp_exp, MJup_to_Mearth)))</f>
        <v>5.4105900642584706</v>
      </c>
      <c r="V357">
        <f>IF(Q357&lt;&gt;"", Q357, IF(R357&lt;&gt;"", R357, IF(I357&lt;&gt;"", I357*MJup_to_Mearth, IF(J357&lt;&gt;"", J357*MJup_to_Mearth, U357))))</f>
        <v>5.4105900642584706</v>
      </c>
      <c r="W357">
        <f>SQRT(P357/bigG)*Qs/((V357*Mearth_to_Msun)*(O357*Rsun_to_AU)^5)*(H357)^(13/2)/1000000000</f>
        <v>694046.13660580351</v>
      </c>
    </row>
    <row r="358" spans="1:23">
      <c r="A358">
        <v>1373</v>
      </c>
      <c r="B358" t="s">
        <v>203</v>
      </c>
      <c r="C358" t="s">
        <v>14</v>
      </c>
      <c r="D358">
        <v>2</v>
      </c>
      <c r="E358" s="1">
        <f>IF(COUNTIF(B$2:B$420, B358) &gt; 1, 1, 0)</f>
        <v>0</v>
      </c>
      <c r="F358">
        <v>5.9236529999999998</v>
      </c>
      <c r="G358">
        <v>5.8999999999999997E-2</v>
      </c>
      <c r="H358">
        <f t="shared" si="5"/>
        <v>5.8999999999999997E-2</v>
      </c>
      <c r="K358">
        <v>0.13900000000000001</v>
      </c>
      <c r="M358">
        <v>0.72</v>
      </c>
      <c r="N358">
        <v>4.6100000000000003</v>
      </c>
      <c r="O358">
        <f>IF(M358&lt;&gt;"", M358, IF(AND(L358&lt;&gt;"", N358&lt;&gt;""), SQRT(bigG_mks*(L358*Msun_to_kg)/10^(N358-2))/Rsun_to_m))</f>
        <v>0.72</v>
      </c>
      <c r="P358">
        <f>IF(L358&lt;&gt;"", L358, 10^(N358-2)*(O358*Rsun_to_m)^2/bigG_mks/Msun_to_kg)</f>
        <v>0.76577896375568166</v>
      </c>
      <c r="S358">
        <v>1.56</v>
      </c>
      <c r="T358">
        <v>1.4E-2</v>
      </c>
      <c r="U358">
        <f>IF(S358&lt;&gt;"", IF(S358&lt;Weiss_Rp_limit_1, 4*PI()/3*(S358*REarth)^3*(Weiss_dens_fac_1+Weiss_dens_fac_2*S358)/MEarth*1000, IF(S358&lt;Weiss_Rp_limit_2, Weiss_Mp_fac*(S358)^Weiss_Mp_exp, MJup_to_Mearth)))</f>
        <v>4.0677865543878342</v>
      </c>
      <c r="V358">
        <f>IF(Q358&lt;&gt;"", Q358, IF(R358&lt;&gt;"", R358, IF(I358&lt;&gt;"", I358*MJup_to_Mearth, IF(J358&lt;&gt;"", J358*MJup_to_Mearth, U358))))</f>
        <v>4.0677865543878342</v>
      </c>
      <c r="W358">
        <f>SQRT(P358/bigG)*Qs/((V358*Mearth_to_Msun)*(O358*Rsun_to_AU)^5)*(H358)^(13/2)/1000000000</f>
        <v>193382.87308921563</v>
      </c>
    </row>
    <row r="359" spans="1:23">
      <c r="A359">
        <v>1378</v>
      </c>
      <c r="B359" t="s">
        <v>281</v>
      </c>
      <c r="C359" t="s">
        <v>14</v>
      </c>
      <c r="D359">
        <v>2</v>
      </c>
      <c r="E359" s="1">
        <f>IF(COUNTIF(B$2:B$420, B359) &gt; 1, 1, 0)</f>
        <v>0</v>
      </c>
      <c r="F359">
        <v>9.1760920000000006</v>
      </c>
      <c r="G359">
        <v>8.6999999999999994E-2</v>
      </c>
      <c r="H359">
        <f t="shared" si="5"/>
        <v>8.6999999999999994E-2</v>
      </c>
      <c r="K359">
        <v>0.152</v>
      </c>
      <c r="L359">
        <v>1.06</v>
      </c>
      <c r="M359">
        <v>1.19</v>
      </c>
      <c r="N359">
        <v>4.3099999999999996</v>
      </c>
      <c r="O359">
        <f>IF(M359&lt;&gt;"", M359, IF(AND(L359&lt;&gt;"", N359&lt;&gt;""), SQRT(bigG_mks*(L359*Msun_to_kg)/10^(N359-2))/Rsun_to_m))</f>
        <v>1.19</v>
      </c>
      <c r="P359">
        <f>IF(L359&lt;&gt;"", L359, 10^(N359-2)*(O359*Rsun_to_m)^2/bigG_mks/Msun_to_kg)</f>
        <v>1.06</v>
      </c>
      <c r="S359">
        <v>1.7</v>
      </c>
      <c r="T359">
        <v>1.6E-2</v>
      </c>
      <c r="U359">
        <f>IF(S359&lt;&gt;"", IF(S359&lt;Weiss_Rp_limit_1, 4*PI()/3*(S359*REarth)^3*(Weiss_dens_fac_1+Weiss_dens_fac_2*S359)/MEarth*1000, IF(S359&lt;Weiss_Rp_limit_2, Weiss_Mp_fac*(S359)^Weiss_Mp_exp, MJup_to_Mearth)))</f>
        <v>4.4062565191535903</v>
      </c>
      <c r="V359">
        <f>IF(Q359&lt;&gt;"", Q359, IF(R359&lt;&gt;"", R359, IF(I359&lt;&gt;"", I359*MJup_to_Mearth, IF(J359&lt;&gt;"", J359*MJup_to_Mearth, U359))))</f>
        <v>4.4062565191535903</v>
      </c>
      <c r="W359">
        <f>SQRT(P359/bigG)*Qs/((V359*Mearth_to_Msun)*(O359*Rsun_to_AU)^5)*(H359)^(13/2)/1000000000</f>
        <v>212604.44784453901</v>
      </c>
    </row>
    <row r="360" spans="1:23">
      <c r="A360">
        <v>1380</v>
      </c>
      <c r="B360" t="s">
        <v>35</v>
      </c>
      <c r="C360" t="s">
        <v>14</v>
      </c>
      <c r="D360">
        <v>2</v>
      </c>
      <c r="E360" s="1">
        <f>IF(COUNTIF(B$2:B$420, B360) &gt; 1, 1, 0)</f>
        <v>0</v>
      </c>
      <c r="F360">
        <v>1.772419</v>
      </c>
      <c r="G360">
        <v>3.1E-2</v>
      </c>
      <c r="H360">
        <f t="shared" si="5"/>
        <v>3.1E-2</v>
      </c>
      <c r="K360">
        <v>0.115</v>
      </c>
      <c r="L360">
        <v>1.23</v>
      </c>
      <c r="M360">
        <v>1.47</v>
      </c>
      <c r="N360">
        <v>4.1900000000000004</v>
      </c>
      <c r="O360">
        <f>IF(M360&lt;&gt;"", M360, IF(AND(L360&lt;&gt;"", N360&lt;&gt;""), SQRT(bigG_mks*(L360*Msun_to_kg)/10^(N360-2))/Rsun_to_m))</f>
        <v>1.47</v>
      </c>
      <c r="P360">
        <f>IF(L360&lt;&gt;"", L360, 10^(N360-2)*(O360*Rsun_to_m)^2/bigG_mks/Msun_to_kg)</f>
        <v>1.23</v>
      </c>
      <c r="S360">
        <v>1.29</v>
      </c>
      <c r="T360">
        <v>1.2E-2</v>
      </c>
      <c r="U360">
        <f>IF(S360&lt;&gt;"", IF(S360&lt;Weiss_Rp_limit_1, 4*PI()/3*(S360*REarth)^3*(Weiss_dens_fac_1+Weiss_dens_fac_2*S360)/MEarth*1000, IF(S360&lt;Weiss_Rp_limit_2, Weiss_Mp_fac*(S360)^Weiss_Mp_exp, MJup_to_Mearth)))</f>
        <v>2.6727187879396492</v>
      </c>
      <c r="V360">
        <f>IF(Q360&lt;&gt;"", Q360, IF(R360&lt;&gt;"", R360, IF(I360&lt;&gt;"", I360*MJup_to_Mearth, IF(J360&lt;&gt;"", J360*MJup_to_Mearth, U360))))</f>
        <v>2.6727187879396492</v>
      </c>
      <c r="W360">
        <f>SQRT(P360/bigG)*Qs/((V360*Mearth_to_Msun)*(O360*Rsun_to_AU)^5)*(H360)^(13/2)/1000000000</f>
        <v>160.36606788354649</v>
      </c>
    </row>
    <row r="361" spans="1:23">
      <c r="A361">
        <v>1392</v>
      </c>
      <c r="B361" t="s">
        <v>155</v>
      </c>
      <c r="C361" t="s">
        <v>14</v>
      </c>
      <c r="D361">
        <v>2</v>
      </c>
      <c r="E361" s="1">
        <f>IF(COUNTIF(B$2:B$420, B361) &gt; 1, 1, 0)</f>
        <v>0</v>
      </c>
      <c r="F361">
        <v>4.6627150000000004</v>
      </c>
      <c r="G361">
        <v>5.6000000000000001E-2</v>
      </c>
      <c r="H361">
        <f t="shared" si="5"/>
        <v>5.6000000000000001E-2</v>
      </c>
      <c r="K361">
        <v>0.42</v>
      </c>
      <c r="L361">
        <v>1.05</v>
      </c>
      <c r="M361">
        <v>1.19</v>
      </c>
      <c r="N361">
        <v>4.33</v>
      </c>
      <c r="O361">
        <f>IF(M361&lt;&gt;"", M361, IF(AND(L361&lt;&gt;"", N361&lt;&gt;""), SQRT(bigG_mks*(L361*Msun_to_kg)/10^(N361-2))/Rsun_to_m))</f>
        <v>1.19</v>
      </c>
      <c r="P361">
        <f>IF(L361&lt;&gt;"", L361, 10^(N361-2)*(O361*Rsun_to_m)^2/bigG_mks/Msun_to_kg)</f>
        <v>1.05</v>
      </c>
      <c r="S361">
        <v>4.71</v>
      </c>
      <c r="T361">
        <v>4.2999999999999997E-2</v>
      </c>
      <c r="U361">
        <f>IF(S361&lt;&gt;"", IF(S361&lt;Weiss_Rp_limit_1, 4*PI()/3*(S361*REarth)^3*(Weiss_dens_fac_1+Weiss_dens_fac_2*S361)/MEarth*1000, IF(S361&lt;Weiss_Rp_limit_2, Weiss_Mp_fac*(S361)^Weiss_Mp_exp, MJup_to_Mearth)))</f>
        <v>318</v>
      </c>
      <c r="V361">
        <f>IF(Q361&lt;&gt;"", Q361, IF(R361&lt;&gt;"", R361, IF(I361&lt;&gt;"", I361*MJup_to_Mearth, IF(J361&lt;&gt;"", J361*MJup_to_Mearth, U361))))</f>
        <v>318</v>
      </c>
      <c r="W361">
        <f>SQRT(P361/bigG)*Qs/((V361*Mearth_to_Msun)*(O361*Rsun_to_AU)^5)*(H361)^(13/2)/1000000000</f>
        <v>167.30300954226985</v>
      </c>
    </row>
    <row r="362" spans="1:23">
      <c r="A362">
        <v>1397</v>
      </c>
      <c r="B362" t="s">
        <v>269</v>
      </c>
      <c r="C362" t="s">
        <v>14</v>
      </c>
      <c r="D362">
        <v>2</v>
      </c>
      <c r="E362" s="1">
        <f>IF(COUNTIF(B$2:B$420, B362) &gt; 1, 1, 0)</f>
        <v>0</v>
      </c>
      <c r="F362">
        <v>8.3715539999999997</v>
      </c>
      <c r="G362">
        <v>8.5000000000000006E-2</v>
      </c>
      <c r="H362">
        <f t="shared" si="5"/>
        <v>8.5000000000000006E-2</v>
      </c>
      <c r="K362">
        <v>0.10199999999999999</v>
      </c>
      <c r="M362">
        <v>1.1100000000000001</v>
      </c>
      <c r="N362">
        <v>4.42</v>
      </c>
      <c r="O362">
        <f>IF(M362&lt;&gt;"", M362, IF(AND(L362&lt;&gt;"", N362&lt;&gt;""), SQRT(bigG_mks*(L362*Msun_to_kg)/10^(N362-2))/Rsun_to_m))</f>
        <v>1.1100000000000001</v>
      </c>
      <c r="P362">
        <f>IF(L362&lt;&gt;"", L362, 10^(N362-2)*(O362*Rsun_to_m)^2/bigG_mks/Msun_to_kg)</f>
        <v>1.1751258955145665</v>
      </c>
      <c r="S362">
        <v>1.1399999999999999</v>
      </c>
      <c r="T362">
        <v>1.0999999999999999E-2</v>
      </c>
      <c r="U362">
        <f>IF(S362&lt;&gt;"", IF(S362&lt;Weiss_Rp_limit_1, 4*PI()/3*(S362*REarth)^3*(Weiss_dens_fac_1+Weiss_dens_fac_2*S362)/MEarth*1000, IF(S362&lt;Weiss_Rp_limit_2, Weiss_Mp_fac*(S362)^Weiss_Mp_exp, MJup_to_Mearth)))</f>
        <v>1.7067109398930795</v>
      </c>
      <c r="V362">
        <f>IF(Q362&lt;&gt;"", Q362, IF(R362&lt;&gt;"", R362, IF(I362&lt;&gt;"", I362*MJup_to_Mearth, IF(J362&lt;&gt;"", J362*MJup_to_Mearth, U362))))</f>
        <v>1.7067109398930795</v>
      </c>
      <c r="W362">
        <f>SQRT(P362/bigG)*Qs/((V362*Mearth_to_Msun)*(O362*Rsun_to_AU)^5)*(H362)^(13/2)/1000000000</f>
        <v>703621.66704722214</v>
      </c>
    </row>
    <row r="363" spans="1:23">
      <c r="A363">
        <v>1399</v>
      </c>
      <c r="B363" t="s">
        <v>162</v>
      </c>
      <c r="C363" t="s">
        <v>14</v>
      </c>
      <c r="D363">
        <v>2</v>
      </c>
      <c r="E363" s="1">
        <f>IF(COUNTIF(B$2:B$420, B363) &gt; 1, 1, 0)</f>
        <v>0</v>
      </c>
      <c r="F363">
        <v>4.9153789999999997</v>
      </c>
      <c r="G363">
        <v>5.7000000000000002E-2</v>
      </c>
      <c r="H363">
        <f t="shared" si="5"/>
        <v>5.7000000000000002E-2</v>
      </c>
      <c r="K363">
        <v>0.158</v>
      </c>
      <c r="L363">
        <v>1.01</v>
      </c>
      <c r="M363">
        <v>1.19</v>
      </c>
      <c r="N363">
        <v>4.3</v>
      </c>
      <c r="O363">
        <f>IF(M363&lt;&gt;"", M363, IF(AND(L363&lt;&gt;"", N363&lt;&gt;""), SQRT(bigG_mks*(L363*Msun_to_kg)/10^(N363-2))/Rsun_to_m))</f>
        <v>1.19</v>
      </c>
      <c r="P363">
        <f>IF(L363&lt;&gt;"", L363, 10^(N363-2)*(O363*Rsun_to_m)^2/bigG_mks/Msun_to_kg)</f>
        <v>1.01</v>
      </c>
      <c r="S363">
        <v>1.77</v>
      </c>
      <c r="T363">
        <v>1.6E-2</v>
      </c>
      <c r="U363">
        <f>IF(S363&lt;&gt;"", IF(S363&lt;Weiss_Rp_limit_1, 4*PI()/3*(S363*REarth)^3*(Weiss_dens_fac_1+Weiss_dens_fac_2*S363)/MEarth*1000, IF(S363&lt;Weiss_Rp_limit_2, Weiss_Mp_fac*(S363)^Weiss_Mp_exp, MJup_to_Mearth)))</f>
        <v>4.5747505467413268</v>
      </c>
      <c r="V363">
        <f>IF(Q363&lt;&gt;"", Q363, IF(R363&lt;&gt;"", R363, IF(I363&lt;&gt;"", I363*MJup_to_Mearth, IF(J363&lt;&gt;"", J363*MJup_to_Mearth, U363))))</f>
        <v>4.5747505467413268</v>
      </c>
      <c r="W363">
        <f>SQRT(P363/bigG)*Qs/((V363*Mearth_to_Msun)*(O363*Rsun_to_AU)^5)*(H363)^(13/2)/1000000000</f>
        <v>12796.578916765606</v>
      </c>
    </row>
    <row r="364" spans="1:23">
      <c r="A364">
        <v>1405</v>
      </c>
      <c r="B364" t="s">
        <v>144</v>
      </c>
      <c r="C364" t="s">
        <v>14</v>
      </c>
      <c r="D364">
        <v>2</v>
      </c>
      <c r="E364" s="1">
        <f>IF(COUNTIF(B$2:B$420, B364) &gt; 1, 1, 0)</f>
        <v>0</v>
      </c>
      <c r="F364">
        <v>4.3853150000000003</v>
      </c>
      <c r="G364">
        <v>0.05</v>
      </c>
      <c r="H364">
        <f t="shared" si="5"/>
        <v>0.05</v>
      </c>
      <c r="K364">
        <v>0.10199999999999999</v>
      </c>
      <c r="L364">
        <v>0.86</v>
      </c>
      <c r="M364">
        <v>0.84</v>
      </c>
      <c r="N364">
        <v>4.53</v>
      </c>
      <c r="O364">
        <f>IF(M364&lt;&gt;"", M364, IF(AND(L364&lt;&gt;"", N364&lt;&gt;""), SQRT(bigG_mks*(L364*Msun_to_kg)/10^(N364-2))/Rsun_to_m))</f>
        <v>0.84</v>
      </c>
      <c r="P364">
        <f>IF(L364&lt;&gt;"", L364, 10^(N364-2)*(O364*Rsun_to_m)^2/bigG_mks/Msun_to_kg)</f>
        <v>0.86</v>
      </c>
      <c r="S364">
        <v>1.1399999999999999</v>
      </c>
      <c r="T364">
        <v>1.0999999999999999E-2</v>
      </c>
      <c r="U364">
        <f>IF(S364&lt;&gt;"", IF(S364&lt;Weiss_Rp_limit_1, 4*PI()/3*(S364*REarth)^3*(Weiss_dens_fac_1+Weiss_dens_fac_2*S364)/MEarth*1000, IF(S364&lt;Weiss_Rp_limit_2, Weiss_Mp_fac*(S364)^Weiss_Mp_exp, MJup_to_Mearth)))</f>
        <v>1.7067109398930795</v>
      </c>
      <c r="V364">
        <f>IF(Q364&lt;&gt;"", Q364, IF(R364&lt;&gt;"", R364, IF(I364&lt;&gt;"", I364*MJup_to_Mearth, IF(J364&lt;&gt;"", J364*MJup_to_Mearth, U364))))</f>
        <v>1.7067109398930795</v>
      </c>
      <c r="W364">
        <f>SQRT(P364/bigG)*Qs/((V364*Mearth_to_Msun)*(O364*Rsun_to_AU)^5)*(H364)^(13/2)/1000000000</f>
        <v>77063.141016508045</v>
      </c>
    </row>
    <row r="365" spans="1:23">
      <c r="A365">
        <v>1407</v>
      </c>
      <c r="B365" t="s">
        <v>148</v>
      </c>
      <c r="C365" t="s">
        <v>14</v>
      </c>
      <c r="D365">
        <v>3</v>
      </c>
      <c r="E365" s="1">
        <f>IF(COUNTIF(B$2:B$420, B365) &gt; 1, 1, 0)</f>
        <v>0</v>
      </c>
      <c r="F365">
        <v>4.5444389999999997</v>
      </c>
      <c r="G365">
        <v>5.2999999999999999E-2</v>
      </c>
      <c r="H365">
        <f t="shared" si="5"/>
        <v>5.2999999999999999E-2</v>
      </c>
      <c r="K365">
        <v>0.26</v>
      </c>
      <c r="L365">
        <v>0.87</v>
      </c>
      <c r="M365">
        <v>1</v>
      </c>
      <c r="N365">
        <v>4.41</v>
      </c>
      <c r="O365">
        <f>IF(M365&lt;&gt;"", M365, IF(AND(L365&lt;&gt;"", N365&lt;&gt;""), SQRT(bigG_mks*(L365*Msun_to_kg)/10^(N365-2))/Rsun_to_m))</f>
        <v>1</v>
      </c>
      <c r="P365">
        <f>IF(L365&lt;&gt;"", L365, 10^(N365-2)*(O365*Rsun_to_m)^2/bigG_mks/Msun_to_kg)</f>
        <v>0.87</v>
      </c>
      <c r="S365">
        <v>2.91</v>
      </c>
      <c r="T365">
        <v>2.7E-2</v>
      </c>
      <c r="U365">
        <f>IF(S365&lt;&gt;"", IF(S365&lt;Weiss_Rp_limit_1, 4*PI()/3*(S365*REarth)^3*(Weiss_dens_fac_1+Weiss_dens_fac_2*S365)/MEarth*1000, IF(S365&lt;Weiss_Rp_limit_2, Weiss_Mp_fac*(S365)^Weiss_Mp_exp, MJup_to_Mearth)))</f>
        <v>7.2639485551926466</v>
      </c>
      <c r="V365">
        <f>IF(Q365&lt;&gt;"", Q365, IF(R365&lt;&gt;"", R365, IF(I365&lt;&gt;"", I365*MJup_to_Mearth, IF(J365&lt;&gt;"", J365*MJup_to_Mearth, U365))))</f>
        <v>7.2639485551926466</v>
      </c>
      <c r="W365">
        <f>SQRT(P365/bigG)*Qs/((V365*Mearth_to_Msun)*(O365*Rsun_to_AU)^5)*(H365)^(13/2)/1000000000</f>
        <v>11123.177668838465</v>
      </c>
    </row>
    <row r="366" spans="1:23">
      <c r="A366">
        <v>1418</v>
      </c>
      <c r="B366" t="s">
        <v>243</v>
      </c>
      <c r="C366" t="s">
        <v>14</v>
      </c>
      <c r="D366">
        <v>2</v>
      </c>
      <c r="E366" s="1">
        <f>IF(COUNTIF(B$2:B$420, B366) &gt; 1, 1, 0)</f>
        <v>0</v>
      </c>
      <c r="F366">
        <v>7.4163969999999999</v>
      </c>
      <c r="G366">
        <v>6.0999999999999999E-2</v>
      </c>
      <c r="H366">
        <f t="shared" si="5"/>
        <v>6.0999999999999999E-2</v>
      </c>
      <c r="K366">
        <v>0.125</v>
      </c>
      <c r="L366">
        <v>0.53</v>
      </c>
      <c r="M366">
        <v>0.52</v>
      </c>
      <c r="N366">
        <v>4.74</v>
      </c>
      <c r="O366">
        <f>IF(M366&lt;&gt;"", M366, IF(AND(L366&lt;&gt;"", N366&lt;&gt;""), SQRT(bigG_mks*(L366*Msun_to_kg)/10^(N366-2))/Rsun_to_m))</f>
        <v>0.52</v>
      </c>
      <c r="P366">
        <f>IF(L366&lt;&gt;"", L366, 10^(N366-2)*(O366*Rsun_to_m)^2/bigG_mks/Msun_to_kg)</f>
        <v>0.53</v>
      </c>
      <c r="S366">
        <v>1.4</v>
      </c>
      <c r="T366">
        <v>1.2999999999999999E-2</v>
      </c>
      <c r="U366">
        <f>IF(S366&lt;&gt;"", IF(S366&lt;Weiss_Rp_limit_1, 4*PI()/3*(S366*REarth)^3*(Weiss_dens_fac_1+Weiss_dens_fac_2*S366)/MEarth*1000, IF(S366&lt;Weiss_Rp_limit_2, Weiss_Mp_fac*(S366)^Weiss_Mp_exp, MJup_to_Mearth)))</f>
        <v>3.6036600725590229</v>
      </c>
      <c r="V366">
        <f>IF(Q366&lt;&gt;"", Q366, IF(R366&lt;&gt;"", R366, IF(I366&lt;&gt;"", I366*MJup_to_Mearth, IF(J366&lt;&gt;"", J366*MJup_to_Mearth, U366))))</f>
        <v>3.6036600725590229</v>
      </c>
      <c r="W366">
        <f>SQRT(P366/bigG)*Qs/((V366*Mearth_to_Msun)*(O366*Rsun_to_AU)^5)*(H366)^(13/2)/1000000000</f>
        <v>1147810.4688313117</v>
      </c>
    </row>
    <row r="367" spans="1:23">
      <c r="A367">
        <v>701</v>
      </c>
      <c r="B367" t="s">
        <v>191</v>
      </c>
      <c r="C367" t="s">
        <v>14</v>
      </c>
      <c r="D367">
        <v>5</v>
      </c>
      <c r="E367" s="1">
        <f>IF(COUNTIF(B$2:B$420, B367) &gt; 1, 1, 0)</f>
        <v>0</v>
      </c>
      <c r="F367">
        <v>5.6679300000000001</v>
      </c>
      <c r="G367">
        <v>6.7699999999999996E-2</v>
      </c>
      <c r="H367">
        <f t="shared" si="5"/>
        <v>6.7699999999999996E-2</v>
      </c>
      <c r="K367">
        <v>0.155</v>
      </c>
      <c r="L367">
        <v>1.29</v>
      </c>
      <c r="M367">
        <v>1.82</v>
      </c>
      <c r="N367">
        <v>4.03</v>
      </c>
      <c r="O367">
        <f>IF(M367&lt;&gt;"", M367, IF(AND(L367&lt;&gt;"", N367&lt;&gt;""), SQRT(bigG_mks*(L367*Msun_to_kg)/10^(N367-2))/Rsun_to_m))</f>
        <v>1.82</v>
      </c>
      <c r="P367">
        <f>IF(L367&lt;&gt;"", L367, 10^(N367-2)*(O367*Rsun_to_m)^2/bigG_mks/Msun_to_kg)</f>
        <v>1.29</v>
      </c>
      <c r="S367">
        <v>1.74</v>
      </c>
      <c r="T367">
        <v>1.6E-2</v>
      </c>
      <c r="U367">
        <f>IF(S367&lt;&gt;"", IF(S367&lt;Weiss_Rp_limit_1, 4*PI()/3*(S367*REarth)^3*(Weiss_dens_fac_1+Weiss_dens_fac_2*S367)/MEarth*1000, IF(S367&lt;Weiss_Rp_limit_2, Weiss_Mp_fac*(S367)^Weiss_Mp_exp, MJup_to_Mearth)))</f>
        <v>4.5025970337313144</v>
      </c>
      <c r="V367">
        <f>IF(Q367&lt;&gt;"", Q367, IF(R367&lt;&gt;"", R367, IF(I367&lt;&gt;"", I367*MJup_to_Mearth, IF(J367&lt;&gt;"", J367*MJup_to_Mearth, U367))))</f>
        <v>4.5025970337313144</v>
      </c>
      <c r="W367">
        <f>SQRT(P367/bigG)*Qs/((V367*Mearth_to_Msun)*(O367*Rsun_to_AU)^5)*(H367)^(13/2)/1000000000</f>
        <v>5372.1735716688781</v>
      </c>
    </row>
    <row r="368" spans="1:23">
      <c r="A368">
        <v>1420</v>
      </c>
      <c r="B368" t="s">
        <v>265</v>
      </c>
      <c r="C368" t="s">
        <v>14</v>
      </c>
      <c r="D368">
        <v>2</v>
      </c>
      <c r="E368" s="1">
        <f>IF(COUNTIF(B$2:B$420, B368) &gt; 1, 1, 0)</f>
        <v>0</v>
      </c>
      <c r="F368">
        <v>8.2597799999999992</v>
      </c>
      <c r="G368">
        <v>7.4999999999999997E-2</v>
      </c>
      <c r="H368">
        <f t="shared" si="5"/>
        <v>7.4999999999999997E-2</v>
      </c>
      <c r="K368">
        <v>0.12</v>
      </c>
      <c r="L368">
        <v>0.78</v>
      </c>
      <c r="M368">
        <v>0.72</v>
      </c>
      <c r="N368">
        <v>4.6399999999999997</v>
      </c>
      <c r="O368">
        <f>IF(M368&lt;&gt;"", M368, IF(AND(L368&lt;&gt;"", N368&lt;&gt;""), SQRT(bigG_mks*(L368*Msun_to_kg)/10^(N368-2))/Rsun_to_m))</f>
        <v>0.72</v>
      </c>
      <c r="P368">
        <f>IF(L368&lt;&gt;"", L368, 10^(N368-2)*(O368*Rsun_to_m)^2/bigG_mks/Msun_to_kg)</f>
        <v>0.78</v>
      </c>
      <c r="S368">
        <v>1.35</v>
      </c>
      <c r="T368">
        <v>1.2E-2</v>
      </c>
      <c r="U368">
        <f>IF(S368&lt;&gt;"", IF(S368&lt;Weiss_Rp_limit_1, 4*PI()/3*(S368*REarth)^3*(Weiss_dens_fac_1+Weiss_dens_fac_2*S368)/MEarth*1000, IF(S368&lt;Weiss_Rp_limit_2, Weiss_Mp_fac*(S368)^Weiss_Mp_exp, MJup_to_Mearth)))</f>
        <v>3.1548572463381377</v>
      </c>
      <c r="V368">
        <f>IF(Q368&lt;&gt;"", Q368, IF(R368&lt;&gt;"", R368, IF(I368&lt;&gt;"", I368*MJup_to_Mearth, IF(J368&lt;&gt;"", J368*MJup_to_Mearth, U368))))</f>
        <v>3.1548572463381377</v>
      </c>
      <c r="W368">
        <f>SQRT(P368/bigG)*Qs/((V368*Mearth_to_Msun)*(O368*Rsun_to_AU)^5)*(H368)^(13/2)/1000000000</f>
        <v>1197159.934373382</v>
      </c>
    </row>
    <row r="369" spans="1:23">
      <c r="A369">
        <v>1422</v>
      </c>
      <c r="B369" t="s">
        <v>273</v>
      </c>
      <c r="C369" t="s">
        <v>14</v>
      </c>
      <c r="D369">
        <v>3</v>
      </c>
      <c r="E369" s="1">
        <f>IF(COUNTIF(B$2:B$420, B369) &gt; 1, 1, 0)</f>
        <v>0</v>
      </c>
      <c r="F369">
        <v>8.4574960000000008</v>
      </c>
      <c r="G369">
        <v>6.5000000000000002E-2</v>
      </c>
      <c r="H369">
        <f t="shared" si="5"/>
        <v>6.5000000000000002E-2</v>
      </c>
      <c r="K369">
        <v>0.16200000000000001</v>
      </c>
      <c r="L369">
        <v>0.51</v>
      </c>
      <c r="M369">
        <v>0.49</v>
      </c>
      <c r="N369">
        <v>4.7699999999999996</v>
      </c>
      <c r="O369">
        <f>IF(M369&lt;&gt;"", M369, IF(AND(L369&lt;&gt;"", N369&lt;&gt;""), SQRT(bigG_mks*(L369*Msun_to_kg)/10^(N369-2))/Rsun_to_m))</f>
        <v>0.49</v>
      </c>
      <c r="P369">
        <f>IF(L369&lt;&gt;"", L369, 10^(N369-2)*(O369*Rsun_to_m)^2/bigG_mks/Msun_to_kg)</f>
        <v>0.51</v>
      </c>
      <c r="S369">
        <v>1.82</v>
      </c>
      <c r="T369">
        <v>1.7000000000000001E-2</v>
      </c>
      <c r="U369">
        <f>IF(S369&lt;&gt;"", IF(S369&lt;Weiss_Rp_limit_1, 4*PI()/3*(S369*REarth)^3*(Weiss_dens_fac_1+Weiss_dens_fac_2*S369)/MEarth*1000, IF(S369&lt;Weiss_Rp_limit_2, Weiss_Mp_fac*(S369)^Weiss_Mp_exp, MJup_to_Mearth)))</f>
        <v>4.6948170251710115</v>
      </c>
      <c r="V369">
        <f>IF(Q369&lt;&gt;"", Q369, IF(R369&lt;&gt;"", R369, IF(I369&lt;&gt;"", I369*MJup_to_Mearth, IF(J369&lt;&gt;"", J369*MJup_to_Mearth, U369))))</f>
        <v>4.6948170251710115</v>
      </c>
      <c r="W369">
        <f>SQRT(P369/bigG)*Qs/((V369*Mearth_to_Msun)*(O369*Rsun_to_AU)^5)*(H369)^(13/2)/1000000000</f>
        <v>1757809.0273793337</v>
      </c>
    </row>
    <row r="370" spans="1:23">
      <c r="A370">
        <v>1425</v>
      </c>
      <c r="B370" t="s">
        <v>247</v>
      </c>
      <c r="C370" t="s">
        <v>14</v>
      </c>
      <c r="D370">
        <v>3</v>
      </c>
      <c r="E370" s="1">
        <f>IF(COUNTIF(B$2:B$420, B370) &gt; 1, 1, 0)</f>
        <v>0</v>
      </c>
      <c r="F370">
        <v>7.6263240000000003</v>
      </c>
      <c r="G370">
        <v>7.0000000000000007E-2</v>
      </c>
      <c r="H370">
        <f t="shared" si="5"/>
        <v>7.0000000000000007E-2</v>
      </c>
      <c r="K370">
        <v>0.104</v>
      </c>
      <c r="L370">
        <v>0.8</v>
      </c>
      <c r="M370">
        <v>0.72</v>
      </c>
      <c r="N370">
        <v>4.6100000000000003</v>
      </c>
      <c r="O370">
        <f>IF(M370&lt;&gt;"", M370, IF(AND(L370&lt;&gt;"", N370&lt;&gt;""), SQRT(bigG_mks*(L370*Msun_to_kg)/10^(N370-2))/Rsun_to_m))</f>
        <v>0.72</v>
      </c>
      <c r="P370">
        <f>IF(L370&lt;&gt;"", L370, 10^(N370-2)*(O370*Rsun_to_m)^2/bigG_mks/Msun_to_kg)</f>
        <v>0.8</v>
      </c>
      <c r="S370">
        <v>1.17</v>
      </c>
      <c r="T370">
        <v>1.0999999999999999E-2</v>
      </c>
      <c r="U370">
        <f>IF(S370&lt;&gt;"", IF(S370&lt;Weiss_Rp_limit_1, 4*PI()/3*(S370*REarth)^3*(Weiss_dens_fac_1+Weiss_dens_fac_2*S370)/MEarth*1000, IF(S370&lt;Weiss_Rp_limit_2, Weiss_Mp_fac*(S370)^Weiss_Mp_exp, MJup_to_Mearth)))</f>
        <v>1.8748377564850218</v>
      </c>
      <c r="V370">
        <f>IF(Q370&lt;&gt;"", Q370, IF(R370&lt;&gt;"", R370, IF(I370&lt;&gt;"", I370*MJup_to_Mearth, IF(J370&lt;&gt;"", J370*MJup_to_Mearth, U370))))</f>
        <v>1.8748377564850218</v>
      </c>
      <c r="W370">
        <f>SQRT(P370/bigG)*Qs/((V370*Mearth_to_Msun)*(O370*Rsun_to_AU)^5)*(H370)^(13/2)/1000000000</f>
        <v>1302881.5547017478</v>
      </c>
    </row>
    <row r="371" spans="1:23">
      <c r="A371">
        <v>1430</v>
      </c>
      <c r="B371" t="s">
        <v>183</v>
      </c>
      <c r="C371" t="s">
        <v>14</v>
      </c>
      <c r="D371">
        <v>3</v>
      </c>
      <c r="E371" s="1">
        <f>IF(COUNTIF(B$2:B$420, B371) &gt; 1, 1, 0)</f>
        <v>0</v>
      </c>
      <c r="F371">
        <v>5.4703189999999999</v>
      </c>
      <c r="G371">
        <v>6.0999999999999999E-2</v>
      </c>
      <c r="H371">
        <f t="shared" si="5"/>
        <v>6.0999999999999999E-2</v>
      </c>
      <c r="K371">
        <v>0.1</v>
      </c>
      <c r="L371">
        <v>1</v>
      </c>
      <c r="M371">
        <v>1.07</v>
      </c>
      <c r="N371">
        <v>4.38</v>
      </c>
      <c r="O371">
        <f>IF(M371&lt;&gt;"", M371, IF(AND(L371&lt;&gt;"", N371&lt;&gt;""), SQRT(bigG_mks*(L371*Msun_to_kg)/10^(N371-2))/Rsun_to_m))</f>
        <v>1.07</v>
      </c>
      <c r="P371">
        <f>IF(L371&lt;&gt;"", L371, 10^(N371-2)*(O371*Rsun_to_m)^2/bigG_mks/Msun_to_kg)</f>
        <v>1</v>
      </c>
      <c r="S371">
        <v>1.1200000000000001</v>
      </c>
      <c r="T371">
        <v>0.01</v>
      </c>
      <c r="U371">
        <f>IF(S371&lt;&gt;"", IF(S371&lt;Weiss_Rp_limit_1, 4*PI()/3*(S371*REarth)^3*(Weiss_dens_fac_1+Weiss_dens_fac_2*S371)/MEarth*1000, IF(S371&lt;Weiss_Rp_limit_2, Weiss_Mp_fac*(S371)^Weiss_Mp_exp, MJup_to_Mearth)))</f>
        <v>1.6010181879017547</v>
      </c>
      <c r="V371">
        <f>IF(Q371&lt;&gt;"", Q371, IF(R371&lt;&gt;"", R371, IF(I371&lt;&gt;"", I371*MJup_to_Mearth, IF(J371&lt;&gt;"", J371*MJup_to_Mearth, U371))))</f>
        <v>1.6010181879017547</v>
      </c>
      <c r="W371">
        <f>SQRT(P371/bigG)*Qs/((V371*Mearth_to_Msun)*(O371*Rsun_to_AU)^5)*(H371)^(13/2)/1000000000</f>
        <v>96200.566338396384</v>
      </c>
    </row>
    <row r="372" spans="1:23">
      <c r="A372">
        <v>1433</v>
      </c>
      <c r="B372" t="s">
        <v>220</v>
      </c>
      <c r="C372" t="s">
        <v>14</v>
      </c>
      <c r="D372">
        <v>2</v>
      </c>
      <c r="E372" s="1">
        <f>IF(COUNTIF(B$2:B$420, B372) &gt; 1, 1, 0)</f>
        <v>0</v>
      </c>
      <c r="F372">
        <v>6.5623310000000004</v>
      </c>
      <c r="G372">
        <v>7.4999999999999997E-2</v>
      </c>
      <c r="H372">
        <f t="shared" si="5"/>
        <v>7.4999999999999997E-2</v>
      </c>
      <c r="K372">
        <v>0.30199999999999999</v>
      </c>
      <c r="L372">
        <v>0.99</v>
      </c>
      <c r="M372">
        <v>1.85</v>
      </c>
      <c r="N372">
        <v>4.0199999999999996</v>
      </c>
      <c r="O372">
        <f>IF(M372&lt;&gt;"", M372, IF(AND(L372&lt;&gt;"", N372&lt;&gt;""), SQRT(bigG_mks*(L372*Msun_to_kg)/10^(N372-2))/Rsun_to_m))</f>
        <v>1.85</v>
      </c>
      <c r="P372">
        <f>IF(L372&lt;&gt;"", L372, 10^(N372-2)*(O372*Rsun_to_m)^2/bigG_mks/Msun_to_kg)</f>
        <v>0.99</v>
      </c>
      <c r="S372">
        <v>3.39</v>
      </c>
      <c r="T372">
        <v>3.1E-2</v>
      </c>
      <c r="U372">
        <f>IF(S372&lt;&gt;"", IF(S372&lt;Weiss_Rp_limit_1, 4*PI()/3*(S372*REarth)^3*(Weiss_dens_fac_1+Weiss_dens_fac_2*S372)/MEarth*1000, IF(S372&lt;Weiss_Rp_limit_2, Weiss_Mp_fac*(S372)^Weiss_Mp_exp, MJup_to_Mearth)))</f>
        <v>8.3721692494339273</v>
      </c>
      <c r="V372">
        <f>IF(Q372&lt;&gt;"", Q372, IF(R372&lt;&gt;"", R372, IF(I372&lt;&gt;"", I372*MJup_to_Mearth, IF(J372&lt;&gt;"", J372*MJup_to_Mearth, U372))))</f>
        <v>8.3721692494339273</v>
      </c>
      <c r="W372">
        <f>SQRT(P372/bigG)*Qs/((V372*Mearth_to_Msun)*(O372*Rsun_to_AU)^5)*(H372)^(13/2)/1000000000</f>
        <v>4538.0369032597391</v>
      </c>
    </row>
    <row r="373" spans="1:23">
      <c r="A373">
        <v>1443</v>
      </c>
      <c r="B373" t="s">
        <v>285</v>
      </c>
      <c r="C373" t="s">
        <v>20</v>
      </c>
      <c r="D373">
        <v>4</v>
      </c>
      <c r="E373" s="1">
        <f>IF(COUNTIF(B$2:B$420, B373) &gt; 1, 1, 0)</f>
        <v>0</v>
      </c>
      <c r="F373">
        <v>9.3409999999999993</v>
      </c>
      <c r="H373">
        <f t="shared" si="5"/>
        <v>8.960515457725543E-2</v>
      </c>
      <c r="I373">
        <v>2.7E-2</v>
      </c>
      <c r="K373">
        <v>0.13900000000000001</v>
      </c>
      <c r="L373">
        <v>1.1000000000000001</v>
      </c>
      <c r="M373">
        <v>1.74</v>
      </c>
      <c r="N373">
        <v>4.0199999999999996</v>
      </c>
      <c r="O373">
        <f>IF(M373&lt;&gt;"", M373, IF(AND(L373&lt;&gt;"", N373&lt;&gt;""), SQRT(bigG_mks*(L373*Msun_to_kg)/10^(N373-2))/Rsun_to_m))</f>
        <v>1.74</v>
      </c>
      <c r="P373">
        <f>IF(L373&lt;&gt;"", L373, 10^(N373-2)*(O373*Rsun_to_m)^2/bigG_mks/Msun_to_kg)</f>
        <v>1.1000000000000001</v>
      </c>
      <c r="Q373">
        <v>8.5</v>
      </c>
      <c r="S373">
        <v>1.56</v>
      </c>
      <c r="T373">
        <v>1.4E-2</v>
      </c>
      <c r="U373">
        <f>IF(S373&lt;&gt;"", IF(S373&lt;Weiss_Rp_limit_1, 4*PI()/3*(S373*REarth)^3*(Weiss_dens_fac_1+Weiss_dens_fac_2*S373)/MEarth*1000, IF(S373&lt;Weiss_Rp_limit_2, Weiss_Mp_fac*(S373)^Weiss_Mp_exp, MJup_to_Mearth)))</f>
        <v>4.0677865543878342</v>
      </c>
      <c r="V373">
        <f>IF(Q373&lt;&gt;"", Q373, IF(R373&lt;&gt;"", R373, IF(I373&lt;&gt;"", I373*MJup_to_Mearth, IF(J373&lt;&gt;"", J373*MJup_to_Mearth, U373))))</f>
        <v>8.5</v>
      </c>
      <c r="W373">
        <f>SQRT(P373/bigG)*Qs/((V373*Mearth_to_Msun)*(O373*Rsun_to_AU)^5)*(H373)^(13/2)/1000000000</f>
        <v>20349.066337983684</v>
      </c>
    </row>
    <row r="374" spans="1:23">
      <c r="A374">
        <v>1456</v>
      </c>
      <c r="B374" t="s">
        <v>279</v>
      </c>
      <c r="C374" t="s">
        <v>14</v>
      </c>
      <c r="D374">
        <v>2</v>
      </c>
      <c r="E374" s="1">
        <f>IF(COUNTIF(B$2:B$420, B374) &gt; 1, 1, 0)</f>
        <v>0</v>
      </c>
      <c r="F374">
        <v>8.9685500000000005</v>
      </c>
      <c r="G374">
        <v>8.7999999999999995E-2</v>
      </c>
      <c r="H374">
        <f t="shared" si="5"/>
        <v>8.7999999999999995E-2</v>
      </c>
      <c r="K374">
        <v>0.215</v>
      </c>
      <c r="L374">
        <v>1.04</v>
      </c>
      <c r="M374">
        <v>1.43</v>
      </c>
      <c r="N374">
        <v>4.18</v>
      </c>
      <c r="O374">
        <f>IF(M374&lt;&gt;"", M374, IF(AND(L374&lt;&gt;"", N374&lt;&gt;""), SQRT(bigG_mks*(L374*Msun_to_kg)/10^(N374-2))/Rsun_to_m))</f>
        <v>1.43</v>
      </c>
      <c r="P374">
        <f>IF(L374&lt;&gt;"", L374, 10^(N374-2)*(O374*Rsun_to_m)^2/bigG_mks/Msun_to_kg)</f>
        <v>1.04</v>
      </c>
      <c r="S374">
        <v>2.41</v>
      </c>
      <c r="T374">
        <v>2.1999999999999999E-2</v>
      </c>
      <c r="U374">
        <f>IF(S374&lt;&gt;"", IF(S374&lt;Weiss_Rp_limit_1, 4*PI()/3*(S374*REarth)^3*(Weiss_dens_fac_1+Weiss_dens_fac_2*S374)/MEarth*1000, IF(S374&lt;Weiss_Rp_limit_2, Weiss_Mp_fac*(S374)^Weiss_Mp_exp, MJup_to_Mearth)))</f>
        <v>6.0957637870563799</v>
      </c>
      <c r="V374">
        <f>IF(Q374&lt;&gt;"", Q374, IF(R374&lt;&gt;"", R374, IF(I374&lt;&gt;"", I374*MJup_to_Mearth, IF(J374&lt;&gt;"", J374*MJup_to_Mearth, U374))))</f>
        <v>6.0957637870563799</v>
      </c>
      <c r="W374">
        <f>SQRT(P374/bigG)*Qs/((V374*Mearth_to_Msun)*(O374*Rsun_to_AU)^5)*(H374)^(13/2)/1000000000</f>
        <v>65432.660171703639</v>
      </c>
    </row>
    <row r="375" spans="1:23">
      <c r="A375">
        <v>1462</v>
      </c>
      <c r="B375" t="s">
        <v>219</v>
      </c>
      <c r="C375" t="s">
        <v>14</v>
      </c>
      <c r="D375">
        <v>2</v>
      </c>
      <c r="E375" s="1">
        <f>IF(COUNTIF(B$2:B$420, B375) &gt; 1, 1, 0)</f>
        <v>0</v>
      </c>
      <c r="F375">
        <v>6.5111270000000001</v>
      </c>
      <c r="G375">
        <v>7.0999999999999994E-2</v>
      </c>
      <c r="H375">
        <f t="shared" si="5"/>
        <v>7.0999999999999994E-2</v>
      </c>
      <c r="K375">
        <v>0.23699999999999999</v>
      </c>
      <c r="L375">
        <v>0.97</v>
      </c>
      <c r="M375">
        <v>1.02</v>
      </c>
      <c r="N375">
        <v>4.46</v>
      </c>
      <c r="O375">
        <f>IF(M375&lt;&gt;"", M375, IF(AND(L375&lt;&gt;"", N375&lt;&gt;""), SQRT(bigG_mks*(L375*Msun_to_kg)/10^(N375-2))/Rsun_to_m))</f>
        <v>1.02</v>
      </c>
      <c r="P375">
        <f>IF(L375&lt;&gt;"", L375, 10^(N375-2)*(O375*Rsun_to_m)^2/bigG_mks/Msun_to_kg)</f>
        <v>0.97</v>
      </c>
      <c r="S375">
        <v>2.66</v>
      </c>
      <c r="T375">
        <v>2.4E-2</v>
      </c>
      <c r="U375">
        <f>IF(S375&lt;&gt;"", IF(S375&lt;Weiss_Rp_limit_1, 4*PI()/3*(S375*REarth)^3*(Weiss_dens_fac_1+Weiss_dens_fac_2*S375)/MEarth*1000, IF(S375&lt;Weiss_Rp_limit_2, Weiss_Mp_fac*(S375)^Weiss_Mp_exp, MJup_to_Mearth)))</f>
        <v>6.6817804589943579</v>
      </c>
      <c r="V375">
        <f>IF(Q375&lt;&gt;"", Q375, IF(R375&lt;&gt;"", R375, IF(I375&lt;&gt;"", I375*MJup_to_Mearth, IF(J375&lt;&gt;"", J375*MJup_to_Mearth, U375))))</f>
        <v>6.6817804589943579</v>
      </c>
      <c r="W375">
        <f>SQRT(P375/bigG)*Qs/((V375*Mearth_to_Msun)*(O375*Rsun_to_AU)^5)*(H375)^(13/2)/1000000000</f>
        <v>77360.795718786045</v>
      </c>
    </row>
    <row r="376" spans="1:23">
      <c r="A376">
        <v>1466</v>
      </c>
      <c r="B376" t="s">
        <v>236</v>
      </c>
      <c r="C376" t="s">
        <v>14</v>
      </c>
      <c r="D376">
        <v>2</v>
      </c>
      <c r="E376" s="1">
        <f>IF(COUNTIF(B$2:B$420, B376) &gt; 1, 1, 0)</f>
        <v>0</v>
      </c>
      <c r="F376">
        <v>7.0567700000000002</v>
      </c>
      <c r="G376">
        <v>7.5999999999999998E-2</v>
      </c>
      <c r="H376">
        <f t="shared" si="5"/>
        <v>7.5999999999999998E-2</v>
      </c>
      <c r="K376">
        <v>0.13600000000000001</v>
      </c>
      <c r="L376">
        <v>1.1499999999999999</v>
      </c>
      <c r="M376">
        <v>1.36</v>
      </c>
      <c r="N376">
        <v>4.24</v>
      </c>
      <c r="O376">
        <f>IF(M376&lt;&gt;"", M376, IF(AND(L376&lt;&gt;"", N376&lt;&gt;""), SQRT(bigG_mks*(L376*Msun_to_kg)/10^(N376-2))/Rsun_to_m))</f>
        <v>1.36</v>
      </c>
      <c r="P376">
        <f>IF(L376&lt;&gt;"", L376, 10^(N376-2)*(O376*Rsun_to_m)^2/bigG_mks/Msun_to_kg)</f>
        <v>1.1499999999999999</v>
      </c>
      <c r="S376">
        <v>1.52</v>
      </c>
      <c r="T376">
        <v>1.4E-2</v>
      </c>
      <c r="U376">
        <f>IF(S376&lt;&gt;"", IF(S376&lt;Weiss_Rp_limit_1, 4*PI()/3*(S376*REarth)^3*(Weiss_dens_fac_1+Weiss_dens_fac_2*S376)/MEarth*1000, IF(S376&lt;Weiss_Rp_limit_2, Weiss_Mp_fac*(S376)^Weiss_Mp_exp, MJup_to_Mearth)))</f>
        <v>3.9706976313097804</v>
      </c>
      <c r="V376">
        <f>IF(Q376&lt;&gt;"", Q376, IF(R376&lt;&gt;"", R376, IF(I376&lt;&gt;"", I376*MJup_to_Mearth, IF(J376&lt;&gt;"", J376*MJup_to_Mearth, U376))))</f>
        <v>3.9706976313097804</v>
      </c>
      <c r="W376">
        <f>SQRT(P376/bigG)*Qs/((V376*Mearth_to_Msun)*(O376*Rsun_to_AU)^5)*(H376)^(13/2)/1000000000</f>
        <v>52350.974045691954</v>
      </c>
    </row>
    <row r="377" spans="1:23">
      <c r="A377">
        <v>1468</v>
      </c>
      <c r="B377" t="s">
        <v>204</v>
      </c>
      <c r="C377" t="s">
        <v>14</v>
      </c>
      <c r="D377">
        <v>2</v>
      </c>
      <c r="E377" s="1">
        <f>IF(COUNTIF(B$2:B$420, B377) &gt; 1, 1, 0)</f>
        <v>0</v>
      </c>
      <c r="F377">
        <v>5.9297779999999998</v>
      </c>
      <c r="G377">
        <v>6.5000000000000002E-2</v>
      </c>
      <c r="H377">
        <f t="shared" si="5"/>
        <v>6.5000000000000002E-2</v>
      </c>
      <c r="K377">
        <v>0.17</v>
      </c>
      <c r="L377">
        <v>0.97</v>
      </c>
      <c r="M377">
        <v>0.93</v>
      </c>
      <c r="N377">
        <v>4.5199999999999996</v>
      </c>
      <c r="O377">
        <f>IF(M377&lt;&gt;"", M377, IF(AND(L377&lt;&gt;"", N377&lt;&gt;""), SQRT(bigG_mks*(L377*Msun_to_kg)/10^(N377-2))/Rsun_to_m))</f>
        <v>0.93</v>
      </c>
      <c r="P377">
        <f>IF(L377&lt;&gt;"", L377, 10^(N377-2)*(O377*Rsun_to_m)^2/bigG_mks/Msun_to_kg)</f>
        <v>0.97</v>
      </c>
      <c r="S377">
        <v>1.9</v>
      </c>
      <c r="T377">
        <v>1.7000000000000001E-2</v>
      </c>
      <c r="U377">
        <f>IF(S377&lt;&gt;"", IF(S377&lt;Weiss_Rp_limit_1, 4*PI()/3*(S377*REarth)^3*(Weiss_dens_fac_1+Weiss_dens_fac_2*S377)/MEarth*1000, IF(S377&lt;Weiss_Rp_limit_2, Weiss_Mp_fac*(S377)^Weiss_Mp_exp, MJup_to_Mearth)))</f>
        <v>4.8864462827922095</v>
      </c>
      <c r="V377">
        <f>IF(Q377&lt;&gt;"", Q377, IF(R377&lt;&gt;"", R377, IF(I377&lt;&gt;"", I377*MJup_to_Mearth, IF(J377&lt;&gt;"", J377*MJup_to_Mearth, U377))))</f>
        <v>4.8864462827922095</v>
      </c>
      <c r="W377">
        <f>SQRT(P377/bigG)*Qs/((V377*Mearth_to_Msun)*(O377*Rsun_to_AU)^5)*(H377)^(13/2)/1000000000</f>
        <v>94572.238522111642</v>
      </c>
    </row>
    <row r="378" spans="1:23">
      <c r="A378">
        <v>1479</v>
      </c>
      <c r="B378" t="s">
        <v>184</v>
      </c>
      <c r="C378" t="s">
        <v>14</v>
      </c>
      <c r="D378">
        <v>3</v>
      </c>
      <c r="E378" s="1">
        <f>IF(COUNTIF(B$2:B$420, B378) &gt; 1, 1, 0)</f>
        <v>0</v>
      </c>
      <c r="F378">
        <v>5.4766599999999999</v>
      </c>
      <c r="G378">
        <v>5.3999999999999999E-2</v>
      </c>
      <c r="H378">
        <f t="shared" si="5"/>
        <v>5.3999999999999999E-2</v>
      </c>
      <c r="K378">
        <v>0.16400000000000001</v>
      </c>
      <c r="L378">
        <v>0.65</v>
      </c>
      <c r="M378">
        <v>0.67</v>
      </c>
      <c r="N378">
        <v>4.63</v>
      </c>
      <c r="O378">
        <f>IF(M378&lt;&gt;"", M378, IF(AND(L378&lt;&gt;"", N378&lt;&gt;""), SQRT(bigG_mks*(L378*Msun_to_kg)/10^(N378-2))/Rsun_to_m))</f>
        <v>0.67</v>
      </c>
      <c r="P378">
        <f>IF(L378&lt;&gt;"", L378, 10^(N378-2)*(O378*Rsun_to_m)^2/bigG_mks/Msun_to_kg)</f>
        <v>0.65</v>
      </c>
      <c r="S378">
        <v>1.84</v>
      </c>
      <c r="T378">
        <v>1.7000000000000001E-2</v>
      </c>
      <c r="U378">
        <f>IF(S378&lt;&gt;"", IF(S378&lt;Weiss_Rp_limit_1, 4*PI()/3*(S378*REarth)^3*(Weiss_dens_fac_1+Weiss_dens_fac_2*S378)/MEarth*1000, IF(S378&lt;Weiss_Rp_limit_2, Weiss_Mp_fac*(S378)^Weiss_Mp_exp, MJup_to_Mearth)))</f>
        <v>4.7427786414145885</v>
      </c>
      <c r="V378">
        <f>IF(Q378&lt;&gt;"", Q378, IF(R378&lt;&gt;"", R378, IF(I378&lt;&gt;"", I378*MJup_to_Mearth, IF(J378&lt;&gt;"", J378*MJup_to_Mearth, U378))))</f>
        <v>4.7427786414145885</v>
      </c>
      <c r="W378">
        <f>SQRT(P378/bigG)*Qs/((V378*Mearth_to_Msun)*(O378*Rsun_to_AU)^5)*(H378)^(13/2)/1000000000</f>
        <v>123156.71704258397</v>
      </c>
    </row>
    <row r="379" spans="1:23">
      <c r="A379">
        <v>1484</v>
      </c>
      <c r="B379" t="s">
        <v>152</v>
      </c>
      <c r="C379" t="s">
        <v>14</v>
      </c>
      <c r="D379">
        <v>2</v>
      </c>
      <c r="E379" s="1">
        <f>IF(COUNTIF(B$2:B$420, B379) &gt; 1, 1, 0)</f>
        <v>0</v>
      </c>
      <c r="F379">
        <v>4.6126959999999997</v>
      </c>
      <c r="G379">
        <v>5.7000000000000002E-2</v>
      </c>
      <c r="H379">
        <f t="shared" si="5"/>
        <v>5.7000000000000002E-2</v>
      </c>
      <c r="K379">
        <v>0.14000000000000001</v>
      </c>
      <c r="L379">
        <v>0.97</v>
      </c>
      <c r="M379">
        <v>1.33</v>
      </c>
      <c r="N379">
        <v>4.26</v>
      </c>
      <c r="O379">
        <f>IF(M379&lt;&gt;"", M379, IF(AND(L379&lt;&gt;"", N379&lt;&gt;""), SQRT(bigG_mks*(L379*Msun_to_kg)/10^(N379-2))/Rsun_to_m))</f>
        <v>1.33</v>
      </c>
      <c r="P379">
        <f>IF(L379&lt;&gt;"", L379, 10^(N379-2)*(O379*Rsun_to_m)^2/bigG_mks/Msun_to_kg)</f>
        <v>0.97</v>
      </c>
      <c r="S379">
        <v>1.57</v>
      </c>
      <c r="T379">
        <v>1.4E-2</v>
      </c>
      <c r="U379">
        <f>IF(S379&lt;&gt;"", IF(S379&lt;Weiss_Rp_limit_1, 4*PI()/3*(S379*REarth)^3*(Weiss_dens_fac_1+Weiss_dens_fac_2*S379)/MEarth*1000, IF(S379&lt;Weiss_Rp_limit_2, Weiss_Mp_fac*(S379)^Weiss_Mp_exp, MJup_to_Mearth)))</f>
        <v>4.0920313920185913</v>
      </c>
      <c r="V379">
        <f>IF(Q379&lt;&gt;"", Q379, IF(R379&lt;&gt;"", R379, IF(I379&lt;&gt;"", I379*MJup_to_Mearth, IF(J379&lt;&gt;"", J379*MJup_to_Mearth, U379))))</f>
        <v>4.0920313920185913</v>
      </c>
      <c r="W379">
        <f>SQRT(P379/bigG)*Qs/((V379*Mearth_to_Msun)*(O379*Rsun_to_AU)^5)*(H379)^(13/2)/1000000000</f>
        <v>8039.4089810882151</v>
      </c>
    </row>
    <row r="380" spans="1:23">
      <c r="A380">
        <v>1486</v>
      </c>
      <c r="B380" t="s">
        <v>217</v>
      </c>
      <c r="C380" t="s">
        <v>14</v>
      </c>
      <c r="D380">
        <v>3</v>
      </c>
      <c r="E380" s="1">
        <f>IF(COUNTIF(B$2:B$420, B380) &gt; 1, 1, 0)</f>
        <v>0</v>
      </c>
      <c r="F380">
        <v>6.4754339999999999</v>
      </c>
      <c r="G380">
        <v>6.3E-2</v>
      </c>
      <c r="H380">
        <f t="shared" si="5"/>
        <v>6.3E-2</v>
      </c>
      <c r="K380">
        <v>0.16400000000000001</v>
      </c>
      <c r="L380">
        <v>0.78</v>
      </c>
      <c r="M380">
        <v>0.83</v>
      </c>
      <c r="N380">
        <v>4.5</v>
      </c>
      <c r="O380">
        <f>IF(M380&lt;&gt;"", M380, IF(AND(L380&lt;&gt;"", N380&lt;&gt;""), SQRT(bigG_mks*(L380*Msun_to_kg)/10^(N380-2))/Rsun_to_m))</f>
        <v>0.83</v>
      </c>
      <c r="P380">
        <f>IF(L380&lt;&gt;"", L380, 10^(N380-2)*(O380*Rsun_to_m)^2/bigG_mks/Msun_to_kg)</f>
        <v>0.78</v>
      </c>
      <c r="S380">
        <v>1.84</v>
      </c>
      <c r="T380">
        <v>1.7000000000000001E-2</v>
      </c>
      <c r="U380">
        <f>IF(S380&lt;&gt;"", IF(S380&lt;Weiss_Rp_limit_1, 4*PI()/3*(S380*REarth)^3*(Weiss_dens_fac_1+Weiss_dens_fac_2*S380)/MEarth*1000, IF(S380&lt;Weiss_Rp_limit_2, Weiss_Mp_fac*(S380)^Weiss_Mp_exp, MJup_to_Mearth)))</f>
        <v>4.7427786414145885</v>
      </c>
      <c r="V380">
        <f>IF(Q380&lt;&gt;"", Q380, IF(R380&lt;&gt;"", R380, IF(I380&lt;&gt;"", I380*MJup_to_Mearth, IF(J380&lt;&gt;"", J380*MJup_to_Mearth, U380))))</f>
        <v>4.7427786414145885</v>
      </c>
      <c r="W380">
        <f>SQRT(P380/bigG)*Qs/((V380*Mearth_to_Msun)*(O380*Rsun_to_AU)^5)*(H380)^(13/2)/1000000000</f>
        <v>125946.58920836792</v>
      </c>
    </row>
    <row r="381" spans="1:23">
      <c r="A381">
        <v>1496</v>
      </c>
      <c r="B381" t="s">
        <v>275</v>
      </c>
      <c r="C381" t="s">
        <v>14</v>
      </c>
      <c r="D381">
        <v>2</v>
      </c>
      <c r="E381" s="1">
        <f>IF(COUNTIF(B$2:B$420, B381) &gt; 1, 1, 0)</f>
        <v>0</v>
      </c>
      <c r="F381">
        <v>8.4866159999999997</v>
      </c>
      <c r="G381">
        <v>8.5999999999999993E-2</v>
      </c>
      <c r="H381">
        <f t="shared" si="5"/>
        <v>8.5999999999999993E-2</v>
      </c>
      <c r="K381">
        <v>0.129</v>
      </c>
      <c r="L381">
        <v>1.07</v>
      </c>
      <c r="M381">
        <v>1.34</v>
      </c>
      <c r="N381">
        <v>4.25</v>
      </c>
      <c r="O381">
        <f>IF(M381&lt;&gt;"", M381, IF(AND(L381&lt;&gt;"", N381&lt;&gt;""), SQRT(bigG_mks*(L381*Msun_to_kg)/10^(N381-2))/Rsun_to_m))</f>
        <v>1.34</v>
      </c>
      <c r="P381">
        <f>IF(L381&lt;&gt;"", L381, 10^(N381-2)*(O381*Rsun_to_m)^2/bigG_mks/Msun_to_kg)</f>
        <v>1.07</v>
      </c>
      <c r="S381">
        <v>1.45</v>
      </c>
      <c r="T381">
        <v>1.2999999999999999E-2</v>
      </c>
      <c r="U381">
        <f>IF(S381&lt;&gt;"", IF(S381&lt;Weiss_Rp_limit_1, 4*PI()/3*(S381*REarth)^3*(Weiss_dens_fac_1+Weiss_dens_fac_2*S381)/MEarth*1000, IF(S381&lt;Weiss_Rp_limit_2, Weiss_Mp_fac*(S381)^Weiss_Mp_exp, MJup_to_Mearth)))</f>
        <v>4.0982896630113013</v>
      </c>
      <c r="V381">
        <f>IF(Q381&lt;&gt;"", Q381, IF(R381&lt;&gt;"", R381, IF(I381&lt;&gt;"", I381*MJup_to_Mearth, IF(J381&lt;&gt;"", J381*MJup_to_Mearth, U381))))</f>
        <v>4.0982896630113013</v>
      </c>
      <c r="W381">
        <f>SQRT(P381/bigG)*Qs/((V381*Mearth_to_Msun)*(O381*Rsun_to_AU)^5)*(H381)^(13/2)/1000000000</f>
        <v>117666.82490144658</v>
      </c>
    </row>
    <row r="382" spans="1:23">
      <c r="A382">
        <v>1507</v>
      </c>
      <c r="B382" t="s">
        <v>91</v>
      </c>
      <c r="C382" t="s">
        <v>14</v>
      </c>
      <c r="D382">
        <v>2</v>
      </c>
      <c r="E382" s="1">
        <f>IF(COUNTIF(B$2:B$420, B382) &gt; 1, 1, 0)</f>
        <v>0</v>
      </c>
      <c r="F382">
        <v>3.2819590000000001</v>
      </c>
      <c r="G382">
        <v>4.4999999999999998E-2</v>
      </c>
      <c r="H382">
        <f t="shared" si="5"/>
        <v>4.4999999999999998E-2</v>
      </c>
      <c r="K382">
        <v>0.13</v>
      </c>
      <c r="L382">
        <v>1.05</v>
      </c>
      <c r="M382">
        <v>1.05</v>
      </c>
      <c r="N382">
        <v>4.45</v>
      </c>
      <c r="O382">
        <f>IF(M382&lt;&gt;"", M382, IF(AND(L382&lt;&gt;"", N382&lt;&gt;""), SQRT(bigG_mks*(L382*Msun_to_kg)/10^(N382-2))/Rsun_to_m))</f>
        <v>1.05</v>
      </c>
      <c r="P382">
        <f>IF(L382&lt;&gt;"", L382, 10^(N382-2)*(O382*Rsun_to_m)^2/bigG_mks/Msun_to_kg)</f>
        <v>1.05</v>
      </c>
      <c r="S382">
        <v>1.46</v>
      </c>
      <c r="T382">
        <v>1.2999999999999999E-2</v>
      </c>
      <c r="U382">
        <f>IF(S382&lt;&gt;"", IF(S382&lt;Weiss_Rp_limit_1, 4*PI()/3*(S382*REarth)^3*(Weiss_dens_fac_1+Weiss_dens_fac_2*S382)/MEarth*1000, IF(S382&lt;Weiss_Rp_limit_2, Weiss_Mp_fac*(S382)^Weiss_Mp_exp, MJup_to_Mearth)))</f>
        <v>4.2029759035131393</v>
      </c>
      <c r="V382">
        <f>IF(Q382&lt;&gt;"", Q382, IF(R382&lt;&gt;"", R382, IF(I382&lt;&gt;"", I382*MJup_to_Mearth, IF(J382&lt;&gt;"", J382*MJup_to_Mearth, U382))))</f>
        <v>4.2029759035131393</v>
      </c>
      <c r="W382">
        <f>SQRT(P382/bigG)*Qs/((V382*Mearth_to_Msun)*(O382*Rsun_to_AU)^5)*(H382)^(13/2)/1000000000</f>
        <v>5712.4373339917256</v>
      </c>
    </row>
    <row r="383" spans="1:23">
      <c r="A383">
        <v>1513</v>
      </c>
      <c r="B383" t="s">
        <v>68</v>
      </c>
      <c r="C383" t="s">
        <v>14</v>
      </c>
      <c r="D383">
        <v>2</v>
      </c>
      <c r="E383" s="1">
        <f>IF(COUNTIF(B$2:B$420, B383) &gt; 1, 1, 0)</f>
        <v>0</v>
      </c>
      <c r="F383">
        <v>2.7327560000000002</v>
      </c>
      <c r="G383">
        <v>0.03</v>
      </c>
      <c r="H383">
        <f t="shared" si="5"/>
        <v>0.03</v>
      </c>
      <c r="K383">
        <v>0.10100000000000001</v>
      </c>
      <c r="L383">
        <v>0.54</v>
      </c>
      <c r="M383">
        <v>0.47</v>
      </c>
      <c r="N383">
        <v>4.79</v>
      </c>
      <c r="O383">
        <f>IF(M383&lt;&gt;"", M383, IF(AND(L383&lt;&gt;"", N383&lt;&gt;""), SQRT(bigG_mks*(L383*Msun_to_kg)/10^(N383-2))/Rsun_to_m))</f>
        <v>0.47</v>
      </c>
      <c r="P383">
        <f>IF(L383&lt;&gt;"", L383, 10^(N383-2)*(O383*Rsun_to_m)^2/bigG_mks/Msun_to_kg)</f>
        <v>0.54</v>
      </c>
      <c r="S383">
        <v>1.1299999999999999</v>
      </c>
      <c r="T383">
        <v>0.01</v>
      </c>
      <c r="U383">
        <f>IF(S383&lt;&gt;"", IF(S383&lt;Weiss_Rp_limit_1, 4*PI()/3*(S383*REarth)^3*(Weiss_dens_fac_1+Weiss_dens_fac_2*S383)/MEarth*1000, IF(S383&lt;Weiss_Rp_limit_2, Weiss_Mp_fac*(S383)^Weiss_Mp_exp, MJup_to_Mearth)))</f>
        <v>1.653238479755593</v>
      </c>
      <c r="V383">
        <f>IF(Q383&lt;&gt;"", Q383, IF(R383&lt;&gt;"", R383, IF(I383&lt;&gt;"", I383*MJup_to_Mearth, IF(J383&lt;&gt;"", J383*MJup_to_Mearth, U383))))</f>
        <v>1.653238479755593</v>
      </c>
      <c r="W383">
        <f>SQRT(P383/bigG)*Qs/((V383*Mearth_to_Msun)*(O383*Rsun_to_AU)^5)*(H383)^(13/2)/1000000000</f>
        <v>41544.075232584255</v>
      </c>
    </row>
    <row r="384" spans="1:23">
      <c r="A384">
        <v>1515</v>
      </c>
      <c r="B384" t="s">
        <v>149</v>
      </c>
      <c r="C384" t="s">
        <v>14</v>
      </c>
      <c r="D384">
        <v>2</v>
      </c>
      <c r="E384" s="1">
        <f>IF(COUNTIF(B$2:B$420, B384) &gt; 1, 1, 0)</f>
        <v>0</v>
      </c>
      <c r="F384">
        <v>4.5795300000000001</v>
      </c>
      <c r="G384">
        <v>5.3999999999999999E-2</v>
      </c>
      <c r="H384">
        <f t="shared" si="5"/>
        <v>5.3999999999999999E-2</v>
      </c>
      <c r="K384">
        <v>0.14199999999999999</v>
      </c>
      <c r="L384">
        <v>0.94</v>
      </c>
      <c r="M384">
        <v>0.9</v>
      </c>
      <c r="N384">
        <v>4.53</v>
      </c>
      <c r="O384">
        <f>IF(M384&lt;&gt;"", M384, IF(AND(L384&lt;&gt;"", N384&lt;&gt;""), SQRT(bigG_mks*(L384*Msun_to_kg)/10^(N384-2))/Rsun_to_m))</f>
        <v>0.9</v>
      </c>
      <c r="P384">
        <f>IF(L384&lt;&gt;"", L384, 10^(N384-2)*(O384*Rsun_to_m)^2/bigG_mks/Msun_to_kg)</f>
        <v>0.94</v>
      </c>
      <c r="S384">
        <v>1.59</v>
      </c>
      <c r="T384">
        <v>1.4999999999999999E-2</v>
      </c>
      <c r="U384">
        <f>IF(S384&lt;&gt;"", IF(S384&lt;Weiss_Rp_limit_1, 4*PI()/3*(S384*REarth)^3*(Weiss_dens_fac_1+Weiss_dens_fac_2*S384)/MEarth*1000, IF(S384&lt;Weiss_Rp_limit_2, Weiss_Mp_fac*(S384)^Weiss_Mp_exp, MJup_to_Mearth)))</f>
        <v>4.1404887180555834</v>
      </c>
      <c r="V384">
        <f>IF(Q384&lt;&gt;"", Q384, IF(R384&lt;&gt;"", R384, IF(I384&lt;&gt;"", I384*MJup_to_Mearth, IF(J384&lt;&gt;"", J384*MJup_to_Mearth, U384))))</f>
        <v>4.1404887180555834</v>
      </c>
      <c r="W384">
        <f>SQRT(P384/bigG)*Qs/((V384*Mearth_to_Msun)*(O384*Rsun_to_AU)^5)*(H384)^(13/2)/1000000000</f>
        <v>38788.953972521456</v>
      </c>
    </row>
    <row r="385" spans="1:23">
      <c r="A385">
        <v>1519</v>
      </c>
      <c r="B385" t="s">
        <v>230</v>
      </c>
      <c r="C385" t="s">
        <v>14</v>
      </c>
      <c r="D385">
        <v>3</v>
      </c>
      <c r="E385" s="1">
        <f>IF(COUNTIF(B$2:B$420, B385) &gt; 1, 1, 0)</f>
        <v>0</v>
      </c>
      <c r="F385">
        <v>6.8496920000000001</v>
      </c>
      <c r="G385">
        <v>7.4999999999999997E-2</v>
      </c>
      <c r="H385">
        <f t="shared" si="5"/>
        <v>7.4999999999999997E-2</v>
      </c>
      <c r="K385">
        <v>0.121</v>
      </c>
      <c r="L385">
        <v>1.1499999999999999</v>
      </c>
      <c r="M385">
        <v>1.1399999999999999</v>
      </c>
      <c r="N385">
        <v>4.41</v>
      </c>
      <c r="O385">
        <f>IF(M385&lt;&gt;"", M385, IF(AND(L385&lt;&gt;"", N385&lt;&gt;""), SQRT(bigG_mks*(L385*Msun_to_kg)/10^(N385-2))/Rsun_to_m))</f>
        <v>1.1399999999999999</v>
      </c>
      <c r="P385">
        <f>IF(L385&lt;&gt;"", L385, 10^(N385-2)*(O385*Rsun_to_m)^2/bigG_mks/Msun_to_kg)</f>
        <v>1.1499999999999999</v>
      </c>
      <c r="S385">
        <v>1.36</v>
      </c>
      <c r="T385">
        <v>1.2999999999999999E-2</v>
      </c>
      <c r="U385">
        <f>IF(S385&lt;&gt;"", IF(S385&lt;Weiss_Rp_limit_1, 4*PI()/3*(S385*REarth)^3*(Weiss_dens_fac_1+Weiss_dens_fac_2*S385)/MEarth*1000, IF(S385&lt;Weiss_Rp_limit_2, Weiss_Mp_fac*(S385)^Weiss_Mp_exp, MJup_to_Mearth)))</f>
        <v>3.2410918609972659</v>
      </c>
      <c r="V385">
        <f>IF(Q385&lt;&gt;"", Q385, IF(R385&lt;&gt;"", R385, IF(I385&lt;&gt;"", I385*MJup_to_Mearth, IF(J385&lt;&gt;"", J385*MJup_to_Mearth, U385))))</f>
        <v>3.2410918609972659</v>
      </c>
      <c r="W385">
        <f>SQRT(P385/bigG)*Qs/((V385*Mearth_to_Msun)*(O385*Rsun_to_AU)^5)*(H385)^(13/2)/1000000000</f>
        <v>142193.71161164594</v>
      </c>
    </row>
    <row r="386" spans="1:23">
      <c r="A386">
        <v>1522</v>
      </c>
      <c r="B386" t="s">
        <v>187</v>
      </c>
      <c r="C386" t="s">
        <v>14</v>
      </c>
      <c r="D386">
        <v>2</v>
      </c>
      <c r="E386" s="1">
        <f>IF(COUNTIF(B$2:B$420, B386) &gt; 1, 1, 0)</f>
        <v>0</v>
      </c>
      <c r="F386">
        <v>5.5353089999999998</v>
      </c>
      <c r="G386">
        <v>0.06</v>
      </c>
      <c r="H386">
        <f t="shared" si="5"/>
        <v>0.06</v>
      </c>
      <c r="K386">
        <v>0.121</v>
      </c>
      <c r="L386">
        <v>0.87</v>
      </c>
      <c r="M386">
        <v>0.84</v>
      </c>
      <c r="N386">
        <v>4.5599999999999996</v>
      </c>
      <c r="O386">
        <f>IF(M386&lt;&gt;"", M386, IF(AND(L386&lt;&gt;"", N386&lt;&gt;""), SQRT(bigG_mks*(L386*Msun_to_kg)/10^(N386-2))/Rsun_to_m))</f>
        <v>0.84</v>
      </c>
      <c r="P386">
        <f>IF(L386&lt;&gt;"", L386, 10^(N386-2)*(O386*Rsun_to_m)^2/bigG_mks/Msun_to_kg)</f>
        <v>0.87</v>
      </c>
      <c r="S386">
        <v>1.36</v>
      </c>
      <c r="T386">
        <v>1.2999999999999999E-2</v>
      </c>
      <c r="U386">
        <f>IF(S386&lt;&gt;"", IF(S386&lt;Weiss_Rp_limit_1, 4*PI()/3*(S386*REarth)^3*(Weiss_dens_fac_1+Weiss_dens_fac_2*S386)/MEarth*1000, IF(S386&lt;Weiss_Rp_limit_2, Weiss_Mp_fac*(S386)^Weiss_Mp_exp, MJup_to_Mearth)))</f>
        <v>3.2410918609972659</v>
      </c>
      <c r="V386">
        <f>IF(Q386&lt;&gt;"", Q386, IF(R386&lt;&gt;"", R386, IF(I386&lt;&gt;"", I386*MJup_to_Mearth, IF(J386&lt;&gt;"", J386*MJup_to_Mearth, U386))))</f>
        <v>3.2410918609972659</v>
      </c>
      <c r="W386">
        <f>SQRT(P386/bigG)*Qs/((V386*Mearth_to_Msun)*(O386*Rsun_to_AU)^5)*(H386)^(13/2)/1000000000</f>
        <v>133506.93894560813</v>
      </c>
    </row>
    <row r="387" spans="1:23">
      <c r="A387">
        <v>1529</v>
      </c>
      <c r="B387" t="s">
        <v>163</v>
      </c>
      <c r="C387" t="s">
        <v>14</v>
      </c>
      <c r="D387">
        <v>2</v>
      </c>
      <c r="E387" s="1">
        <f>IF(COUNTIF(B$2:B$420, B387) &gt; 1, 1, 0)</f>
        <v>0</v>
      </c>
      <c r="F387">
        <v>4.9201990000000002</v>
      </c>
      <c r="G387">
        <v>5.7000000000000002E-2</v>
      </c>
      <c r="H387">
        <f t="shared" si="5"/>
        <v>5.7000000000000002E-2</v>
      </c>
      <c r="K387">
        <v>9.5000000000000001E-2</v>
      </c>
      <c r="L387">
        <v>1.05</v>
      </c>
      <c r="M387">
        <v>1.18</v>
      </c>
      <c r="N387">
        <v>4.3</v>
      </c>
      <c r="O387">
        <f>IF(M387&lt;&gt;"", M387, IF(AND(L387&lt;&gt;"", N387&lt;&gt;""), SQRT(bigG_mks*(L387*Msun_to_kg)/10^(N387-2))/Rsun_to_m))</f>
        <v>1.18</v>
      </c>
      <c r="P387">
        <f>IF(L387&lt;&gt;"", L387, 10^(N387-2)*(O387*Rsun_to_m)^2/bigG_mks/Msun_to_kg)</f>
        <v>1.05</v>
      </c>
      <c r="S387">
        <v>1.07</v>
      </c>
      <c r="T387">
        <v>0.01</v>
      </c>
      <c r="U387">
        <f>IF(S387&lt;&gt;"", IF(S387&lt;Weiss_Rp_limit_1, 4*PI()/3*(S387*REarth)^3*(Weiss_dens_fac_1+Weiss_dens_fac_2*S387)/MEarth*1000, IF(S387&lt;Weiss_Rp_limit_2, Weiss_Mp_fac*(S387)^Weiss_Mp_exp, MJup_to_Mearth)))</f>
        <v>1.3580247887713606</v>
      </c>
      <c r="V387">
        <f>IF(Q387&lt;&gt;"", Q387, IF(R387&lt;&gt;"", R387, IF(I387&lt;&gt;"", I387*MJup_to_Mearth, IF(J387&lt;&gt;"", J387*MJup_to_Mearth, U387))))</f>
        <v>1.3580247887713606</v>
      </c>
      <c r="W387">
        <f>SQRT(P387/bigG)*Qs/((V387*Mearth_to_Msun)*(O387*Rsun_to_AU)^5)*(H387)^(13/2)/1000000000</f>
        <v>45847.148830575425</v>
      </c>
    </row>
    <row r="388" spans="1:23">
      <c r="A388">
        <v>1539</v>
      </c>
      <c r="B388" t="s">
        <v>190</v>
      </c>
      <c r="C388" t="s">
        <v>14</v>
      </c>
      <c r="D388">
        <v>2</v>
      </c>
      <c r="E388" s="1">
        <f>IF(COUNTIF(B$2:B$420, B388) &gt; 1, 1, 0)</f>
        <v>0</v>
      </c>
      <c r="F388">
        <v>5.6290209999999998</v>
      </c>
      <c r="G388">
        <v>6.6000000000000003E-2</v>
      </c>
      <c r="H388">
        <f t="shared" ref="H388:H419" si="6">IF(G388&lt;&gt;"", G388, ((F388/365.25)^2*P388)^(1/3))</f>
        <v>6.6000000000000003E-2</v>
      </c>
      <c r="K388">
        <v>8.7999999999999995E-2</v>
      </c>
      <c r="L388">
        <v>1.34</v>
      </c>
      <c r="M388">
        <v>1.57</v>
      </c>
      <c r="N388">
        <v>4.12</v>
      </c>
      <c r="O388">
        <f>IF(M388&lt;&gt;"", M388, IF(AND(L388&lt;&gt;"", N388&lt;&gt;""), SQRT(bigG_mks*(L388*Msun_to_kg)/10^(N388-2))/Rsun_to_m))</f>
        <v>1.57</v>
      </c>
      <c r="P388">
        <f>IF(L388&lt;&gt;"", L388, 10^(N388-2)*(O388*Rsun_to_m)^2/bigG_mks/Msun_to_kg)</f>
        <v>1.34</v>
      </c>
      <c r="S388">
        <v>0.99</v>
      </c>
      <c r="T388">
        <v>8.9999999999999993E-3</v>
      </c>
      <c r="U388">
        <f>IF(S388&lt;&gt;"", IF(S388&lt;Weiss_Rp_limit_1, 4*PI()/3*(S388*REarth)^3*(Weiss_dens_fac_1+Weiss_dens_fac_2*S388)/MEarth*1000, IF(S388&lt;Weiss_Rp_limit_2, Weiss_Mp_fac*(S388)^Weiss_Mp_exp, MJup_to_Mearth)))</f>
        <v>1.0274691710862085</v>
      </c>
      <c r="V388">
        <f>IF(Q388&lt;&gt;"", Q388, IF(R388&lt;&gt;"", R388, IF(I388&lt;&gt;"", I388*MJup_to_Mearth, IF(J388&lt;&gt;"", J388*MJup_to_Mearth, U388))))</f>
        <v>1.0274691710862085</v>
      </c>
      <c r="W388">
        <f>SQRT(P388/bigG)*Qs/((V388*Mearth_to_Msun)*(O388*Rsun_to_AU)^5)*(H388)^(13/2)/1000000000</f>
        <v>42576.481974394948</v>
      </c>
    </row>
    <row r="389" spans="1:23">
      <c r="A389">
        <v>1541</v>
      </c>
      <c r="B389" t="s">
        <v>174</v>
      </c>
      <c r="C389" t="s">
        <v>14</v>
      </c>
      <c r="D389">
        <v>2</v>
      </c>
      <c r="E389" s="1">
        <f>IF(COUNTIF(B$2:B$420, B389) &gt; 1, 1, 0)</f>
        <v>0</v>
      </c>
      <c r="F389">
        <v>5.2621549999999999</v>
      </c>
      <c r="G389">
        <v>5.5E-2</v>
      </c>
      <c r="H389">
        <f t="shared" si="6"/>
        <v>5.5E-2</v>
      </c>
      <c r="K389">
        <v>0.11799999999999999</v>
      </c>
      <c r="L389">
        <v>0.8</v>
      </c>
      <c r="M389">
        <v>0.94</v>
      </c>
      <c r="N389">
        <v>4.4000000000000004</v>
      </c>
      <c r="O389">
        <f>IF(M389&lt;&gt;"", M389, IF(AND(L389&lt;&gt;"", N389&lt;&gt;""), SQRT(bigG_mks*(L389*Msun_to_kg)/10^(N389-2))/Rsun_to_m))</f>
        <v>0.94</v>
      </c>
      <c r="P389">
        <f>IF(L389&lt;&gt;"", L389, 10^(N389-2)*(O389*Rsun_to_m)^2/bigG_mks/Msun_to_kg)</f>
        <v>0.8</v>
      </c>
      <c r="S389">
        <v>1.32</v>
      </c>
      <c r="T389">
        <v>1.2E-2</v>
      </c>
      <c r="U389">
        <f>IF(S389&lt;&gt;"", IF(S389&lt;Weiss_Rp_limit_1, 4*PI()/3*(S389*REarth)^3*(Weiss_dens_fac_1+Weiss_dens_fac_2*S389)/MEarth*1000, IF(S389&lt;Weiss_Rp_limit_2, Weiss_Mp_fac*(S389)^Weiss_Mp_exp, MJup_to_Mearth)))</f>
        <v>2.9063651553245253</v>
      </c>
      <c r="V389">
        <f>IF(Q389&lt;&gt;"", Q389, IF(R389&lt;&gt;"", R389, IF(I389&lt;&gt;"", I389*MJup_to_Mearth, IF(J389&lt;&gt;"", J389*MJup_to_Mearth, U389))))</f>
        <v>2.9063651553245253</v>
      </c>
      <c r="W389">
        <f>SQRT(P389/bigG)*Qs/((V389*Mearth_to_Msun)*(O389*Rsun_to_AU)^5)*(H389)^(13/2)/1000000000</f>
        <v>46212.757591709829</v>
      </c>
    </row>
    <row r="390" spans="1:23">
      <c r="A390">
        <v>1551</v>
      </c>
      <c r="B390" t="s">
        <v>227</v>
      </c>
      <c r="C390" t="s">
        <v>14</v>
      </c>
      <c r="D390">
        <v>2</v>
      </c>
      <c r="E390" s="1">
        <f>IF(COUNTIF(B$2:B$420, B390) &gt; 1, 1, 0)</f>
        <v>0</v>
      </c>
      <c r="F390">
        <v>6.7916359999999996</v>
      </c>
      <c r="G390">
        <v>6.8000000000000005E-2</v>
      </c>
      <c r="H390">
        <f t="shared" si="6"/>
        <v>6.8000000000000005E-2</v>
      </c>
      <c r="K390">
        <v>9.1999999999999998E-2</v>
      </c>
      <c r="L390">
        <v>1.03</v>
      </c>
      <c r="M390">
        <v>1.05</v>
      </c>
      <c r="N390">
        <v>4.3499999999999996</v>
      </c>
      <c r="O390">
        <f>IF(M390&lt;&gt;"", M390, IF(AND(L390&lt;&gt;"", N390&lt;&gt;""), SQRT(bigG_mks*(L390*Msun_to_kg)/10^(N390-2))/Rsun_to_m))</f>
        <v>1.05</v>
      </c>
      <c r="P390">
        <f>IF(L390&lt;&gt;"", L390, 10^(N390-2)*(O390*Rsun_to_m)^2/bigG_mks/Msun_to_kg)</f>
        <v>1.03</v>
      </c>
      <c r="S390">
        <v>1.03</v>
      </c>
      <c r="T390">
        <v>8.9999999999999993E-3</v>
      </c>
      <c r="U390">
        <f>IF(S390&lt;&gt;"", IF(S390&lt;Weiss_Rp_limit_1, 4*PI()/3*(S390*REarth)^3*(Weiss_dens_fac_1+Weiss_dens_fac_2*S390)/MEarth*1000, IF(S390&lt;Weiss_Rp_limit_2, Weiss_Mp_fac*(S390)^Weiss_Mp_exp, MJup_to_Mearth)))</f>
        <v>1.1842280855685143</v>
      </c>
      <c r="V390">
        <f>IF(Q390&lt;&gt;"", Q390, IF(R390&lt;&gt;"", R390, IF(I390&lt;&gt;"", I390*MJup_to_Mearth, IF(J390&lt;&gt;"", J390*MJup_to_Mearth, U390))))</f>
        <v>1.1842280855685143</v>
      </c>
      <c r="W390">
        <f>SQRT(P390/bigG)*Qs/((V390*Mearth_to_Msun)*(O390*Rsun_to_AU)^5)*(H390)^(13/2)/1000000000</f>
        <v>293895.91394400969</v>
      </c>
    </row>
    <row r="391" spans="1:23">
      <c r="A391">
        <v>1553</v>
      </c>
      <c r="B391" t="s">
        <v>85</v>
      </c>
      <c r="C391" t="s">
        <v>14</v>
      </c>
      <c r="D391">
        <v>2</v>
      </c>
      <c r="E391" s="1">
        <f>IF(COUNTIF(B$2:B$420, B391) &gt; 1, 1, 0)</f>
        <v>0</v>
      </c>
      <c r="F391">
        <v>3.1733150000000001</v>
      </c>
      <c r="G391">
        <v>3.5999999999999997E-2</v>
      </c>
      <c r="H391">
        <f t="shared" si="6"/>
        <v>3.5999999999999997E-2</v>
      </c>
      <c r="K391">
        <v>7.1999999999999995E-2</v>
      </c>
      <c r="L391">
        <v>0.59</v>
      </c>
      <c r="M391">
        <v>0.59</v>
      </c>
      <c r="N391">
        <v>4.6900000000000004</v>
      </c>
      <c r="O391">
        <f>IF(M391&lt;&gt;"", M391, IF(AND(L391&lt;&gt;"", N391&lt;&gt;""), SQRT(bigG_mks*(L391*Msun_to_kg)/10^(N391-2))/Rsun_to_m))</f>
        <v>0.59</v>
      </c>
      <c r="P391">
        <f>IF(L391&lt;&gt;"", L391, 10^(N391-2)*(O391*Rsun_to_m)^2/bigG_mks/Msun_to_kg)</f>
        <v>0.59</v>
      </c>
      <c r="S391">
        <v>0.81</v>
      </c>
      <c r="T391">
        <v>7.0000000000000001E-3</v>
      </c>
      <c r="U391">
        <f>IF(S391&lt;&gt;"", IF(S391&lt;Weiss_Rp_limit_1, 4*PI()/3*(S391*REarth)^3*(Weiss_dens_fac_1+Weiss_dens_fac_2*S391)/MEarth*1000, IF(S391&lt;Weiss_Rp_limit_2, Weiss_Mp_fac*(S391)^Weiss_Mp_exp, MJup_to_Mearth)))</f>
        <v>0.50340579950124309</v>
      </c>
      <c r="V391">
        <f>IF(Q391&lt;&gt;"", Q391, IF(R391&lt;&gt;"", R391, IF(I391&lt;&gt;"", I391*MJup_to_Mearth, IF(J391&lt;&gt;"", J391*MJup_to_Mearth, U391))))</f>
        <v>0.50340579950124309</v>
      </c>
      <c r="W391">
        <f>SQRT(P391/bigG)*Qs/((V391*Mearth_to_Msun)*(O391*Rsun_to_AU)^5)*(H391)^(13/2)/1000000000</f>
        <v>149645.21801077679</v>
      </c>
    </row>
    <row r="392" spans="1:23">
      <c r="A392">
        <v>1555</v>
      </c>
      <c r="B392" t="s">
        <v>88</v>
      </c>
      <c r="C392" t="s">
        <v>14</v>
      </c>
      <c r="D392">
        <v>2</v>
      </c>
      <c r="E392" s="1">
        <f>IF(COUNTIF(B$2:B$420, B392) &gt; 1, 1, 0)</f>
        <v>0</v>
      </c>
      <c r="F392">
        <v>3.2441070000000001</v>
      </c>
      <c r="G392">
        <v>4.1000000000000002E-2</v>
      </c>
      <c r="H392">
        <f t="shared" si="6"/>
        <v>4.1000000000000002E-2</v>
      </c>
      <c r="K392">
        <v>0.13500000000000001</v>
      </c>
      <c r="L392">
        <v>0.78</v>
      </c>
      <c r="M392">
        <v>0.79</v>
      </c>
      <c r="N392">
        <v>4.57</v>
      </c>
      <c r="O392">
        <f>IF(M392&lt;&gt;"", M392, IF(AND(L392&lt;&gt;"", N392&lt;&gt;""), SQRT(bigG_mks*(L392*Msun_to_kg)/10^(N392-2))/Rsun_to_m))</f>
        <v>0.79</v>
      </c>
      <c r="P392">
        <f>IF(L392&lt;&gt;"", L392, 10^(N392-2)*(O392*Rsun_to_m)^2/bigG_mks/Msun_to_kg)</f>
        <v>0.78</v>
      </c>
      <c r="S392">
        <v>1.51</v>
      </c>
      <c r="T392">
        <v>1.4E-2</v>
      </c>
      <c r="U392">
        <f>IF(S392&lt;&gt;"", IF(S392&lt;Weiss_Rp_limit_1, 4*PI()/3*(S392*REarth)^3*(Weiss_dens_fac_1+Weiss_dens_fac_2*S392)/MEarth*1000, IF(S392&lt;Weiss_Rp_limit_2, Weiss_Mp_fac*(S392)^Weiss_Mp_exp, MJup_to_Mearth)))</f>
        <v>3.9463976240520902</v>
      </c>
      <c r="V392">
        <f>IF(Q392&lt;&gt;"", Q392, IF(R392&lt;&gt;"", R392, IF(I392&lt;&gt;"", I392*MJup_to_Mearth, IF(J392&lt;&gt;"", J392*MJup_to_Mearth, U392))))</f>
        <v>3.9463976240520902</v>
      </c>
      <c r="W392">
        <f>SQRT(P392/bigG)*Qs/((V392*Mearth_to_Msun)*(O392*Rsun_to_AU)^5)*(H392)^(13/2)/1000000000</f>
        <v>11875.582685033371</v>
      </c>
    </row>
    <row r="393" spans="1:23">
      <c r="A393">
        <v>1557</v>
      </c>
      <c r="B393" t="s">
        <v>224</v>
      </c>
      <c r="C393" t="s">
        <v>14</v>
      </c>
      <c r="D393">
        <v>2</v>
      </c>
      <c r="E393" s="1">
        <f>IF(COUNTIF(B$2:B$420, B393) &gt; 1, 1, 0)</f>
        <v>0</v>
      </c>
      <c r="F393">
        <v>6.7380880000000003</v>
      </c>
      <c r="G393">
        <v>6.5000000000000002E-2</v>
      </c>
      <c r="H393">
        <f t="shared" si="6"/>
        <v>6.5000000000000002E-2</v>
      </c>
      <c r="K393">
        <v>7.2999999999999995E-2</v>
      </c>
      <c r="L393">
        <v>0.67</v>
      </c>
      <c r="M393">
        <v>0.78</v>
      </c>
      <c r="N393">
        <v>4.57</v>
      </c>
      <c r="O393">
        <f>IF(M393&lt;&gt;"", M393, IF(AND(L393&lt;&gt;"", N393&lt;&gt;""), SQRT(bigG_mks*(L393*Msun_to_kg)/10^(N393-2))/Rsun_to_m))</f>
        <v>0.78</v>
      </c>
      <c r="P393">
        <f>IF(L393&lt;&gt;"", L393, 10^(N393-2)*(O393*Rsun_to_m)^2/bigG_mks/Msun_to_kg)</f>
        <v>0.67</v>
      </c>
      <c r="S393">
        <v>0.82</v>
      </c>
      <c r="T393">
        <v>7.0000000000000001E-3</v>
      </c>
      <c r="U393">
        <f>IF(S393&lt;&gt;"", IF(S393&lt;Weiss_Rp_limit_1, 4*PI()/3*(S393*REarth)^3*(Weiss_dens_fac_1+Weiss_dens_fac_2*S393)/MEarth*1000, IF(S393&lt;Weiss_Rp_limit_2, Weiss_Mp_fac*(S393)^Weiss_Mp_exp, MJup_to_Mearth)))</f>
        <v>0.52570231491747921</v>
      </c>
      <c r="V393">
        <f>IF(Q393&lt;&gt;"", Q393, IF(R393&lt;&gt;"", R393, IF(I393&lt;&gt;"", I393*MJup_to_Mearth, IF(J393&lt;&gt;"", J393*MJup_to_Mearth, U393))))</f>
        <v>0.52570231491747921</v>
      </c>
      <c r="W393">
        <f>SQRT(P393/bigG)*Qs/((V393*Mearth_to_Msun)*(O393*Rsun_to_AU)^5)*(H393)^(13/2)/1000000000</f>
        <v>1760395.1844827454</v>
      </c>
    </row>
    <row r="394" spans="1:23">
      <c r="A394">
        <v>1559</v>
      </c>
      <c r="B394" t="s">
        <v>244</v>
      </c>
      <c r="C394" t="s">
        <v>14</v>
      </c>
      <c r="D394">
        <v>2</v>
      </c>
      <c r="E394" s="1">
        <f>IF(COUNTIF(B$2:B$420, B394) &gt; 1, 1, 0)</f>
        <v>0</v>
      </c>
      <c r="F394">
        <v>7.4167550000000002</v>
      </c>
      <c r="G394">
        <v>8.2000000000000003E-2</v>
      </c>
      <c r="H394">
        <f t="shared" si="6"/>
        <v>8.2000000000000003E-2</v>
      </c>
      <c r="K394">
        <v>0.28499999999999998</v>
      </c>
      <c r="L394">
        <v>1.22</v>
      </c>
      <c r="M394">
        <v>3.57</v>
      </c>
      <c r="N394">
        <v>3.46</v>
      </c>
      <c r="O394">
        <f>IF(M394&lt;&gt;"", M394, IF(AND(L394&lt;&gt;"", N394&lt;&gt;""), SQRT(bigG_mks*(L394*Msun_to_kg)/10^(N394-2))/Rsun_to_m))</f>
        <v>3.57</v>
      </c>
      <c r="P394">
        <f>IF(L394&lt;&gt;"", L394, 10^(N394-2)*(O394*Rsun_to_m)^2/bigG_mks/Msun_to_kg)</f>
        <v>1.22</v>
      </c>
      <c r="S394">
        <v>3.2</v>
      </c>
      <c r="T394">
        <v>2.9000000000000001E-2</v>
      </c>
      <c r="U394">
        <f>IF(S394&lt;&gt;"", IF(S394&lt;Weiss_Rp_limit_1, 4*PI()/3*(S394*REarth)^3*(Weiss_dens_fac_1+Weiss_dens_fac_2*S394)/MEarth*1000, IF(S394&lt;Weiss_Rp_limit_2, Weiss_Mp_fac*(S394)^Weiss_Mp_exp, MJup_to_Mearth)))</f>
        <v>7.9349055165707343</v>
      </c>
      <c r="V394">
        <f>IF(Q394&lt;&gt;"", Q394, IF(R394&lt;&gt;"", R394, IF(I394&lt;&gt;"", I394*MJup_to_Mearth, IF(J394&lt;&gt;"", J394*MJup_to_Mearth, U394))))</f>
        <v>7.9349055165707343</v>
      </c>
      <c r="W394">
        <f>SQRT(P394/bigG)*Qs/((V394*Mearth_to_Msun)*(O394*Rsun_to_AU)^5)*(H394)^(13/2)/1000000000</f>
        <v>354.76108189625717</v>
      </c>
    </row>
    <row r="395" spans="1:23">
      <c r="A395">
        <v>1561</v>
      </c>
      <c r="B395" t="s">
        <v>178</v>
      </c>
      <c r="C395" t="s">
        <v>14</v>
      </c>
      <c r="D395">
        <v>2</v>
      </c>
      <c r="E395" s="1">
        <f>IF(COUNTIF(B$2:B$420, B395) &gt; 1, 1, 0)</f>
        <v>0</v>
      </c>
      <c r="F395">
        <v>5.3418530000000004</v>
      </c>
      <c r="G395">
        <v>5.8999999999999997E-2</v>
      </c>
      <c r="H395">
        <f t="shared" si="6"/>
        <v>5.8999999999999997E-2</v>
      </c>
      <c r="K395">
        <v>8.8999999999999996E-2</v>
      </c>
      <c r="L395">
        <v>1.1299999999999999</v>
      </c>
      <c r="M395">
        <v>1.1299999999999999</v>
      </c>
      <c r="N395">
        <v>4.32</v>
      </c>
      <c r="O395">
        <f>IF(M395&lt;&gt;"", M395, IF(AND(L395&lt;&gt;"", N395&lt;&gt;""), SQRT(bigG_mks*(L395*Msun_to_kg)/10^(N395-2))/Rsun_to_m))</f>
        <v>1.1299999999999999</v>
      </c>
      <c r="P395">
        <f>IF(L395&lt;&gt;"", L395, 10^(N395-2)*(O395*Rsun_to_m)^2/bigG_mks/Msun_to_kg)</f>
        <v>1.1299999999999999</v>
      </c>
      <c r="S395">
        <v>1</v>
      </c>
      <c r="T395">
        <v>8.9999999999999993E-3</v>
      </c>
      <c r="U395">
        <f>IF(S395&lt;&gt;"", IF(S395&lt;Weiss_Rp_limit_1, 4*PI()/3*(S395*REarth)^3*(Weiss_dens_fac_1+Weiss_dens_fac_2*S395)/MEarth*1000, IF(S395&lt;Weiss_Rp_limit_2, Weiss_Mp_fac*(S395)^Weiss_Mp_exp, MJup_to_Mearth)))</f>
        <v>1.0651242328602177</v>
      </c>
      <c r="V395">
        <f>IF(Q395&lt;&gt;"", Q395, IF(R395&lt;&gt;"", R395, IF(I395&lt;&gt;"", I395*MJup_to_Mearth, IF(J395&lt;&gt;"", J395*MJup_to_Mearth, U395))))</f>
        <v>1.0651242328602177</v>
      </c>
      <c r="W395">
        <f>SQRT(P395/bigG)*Qs/((V395*Mearth_to_Msun)*(O395*Rsun_to_AU)^5)*(H395)^(13/2)/1000000000</f>
        <v>94217.954148332297</v>
      </c>
    </row>
    <row r="396" spans="1:23">
      <c r="A396">
        <v>1563</v>
      </c>
      <c r="B396" t="s">
        <v>282</v>
      </c>
      <c r="C396" t="s">
        <v>14</v>
      </c>
      <c r="D396">
        <v>2</v>
      </c>
      <c r="E396" s="1">
        <f>IF(COUNTIF(B$2:B$420, B396) &gt; 1, 1, 0)</f>
        <v>0</v>
      </c>
      <c r="F396">
        <v>9.1824169999999992</v>
      </c>
      <c r="G396">
        <v>9.0999999999999998E-2</v>
      </c>
      <c r="H396">
        <f t="shared" si="6"/>
        <v>9.0999999999999998E-2</v>
      </c>
      <c r="K396">
        <v>0.115</v>
      </c>
      <c r="L396">
        <v>1.32</v>
      </c>
      <c r="M396">
        <v>1.38</v>
      </c>
      <c r="N396">
        <v>4.2300000000000004</v>
      </c>
      <c r="O396">
        <f>IF(M396&lt;&gt;"", M396, IF(AND(L396&lt;&gt;"", N396&lt;&gt;""), SQRT(bigG_mks*(L396*Msun_to_kg)/10^(N396-2))/Rsun_to_m))</f>
        <v>1.38</v>
      </c>
      <c r="P396">
        <f>IF(L396&lt;&gt;"", L396, 10^(N396-2)*(O396*Rsun_to_m)^2/bigG_mks/Msun_to_kg)</f>
        <v>1.32</v>
      </c>
      <c r="S396">
        <v>1.29</v>
      </c>
      <c r="T396">
        <v>1.2E-2</v>
      </c>
      <c r="U396">
        <f>IF(S396&lt;&gt;"", IF(S396&lt;Weiss_Rp_limit_1, 4*PI()/3*(S396*REarth)^3*(Weiss_dens_fac_1+Weiss_dens_fac_2*S396)/MEarth*1000, IF(S396&lt;Weiss_Rp_limit_2, Weiss_Mp_fac*(S396)^Weiss_Mp_exp, MJup_to_Mearth)))</f>
        <v>2.6727187879396492</v>
      </c>
      <c r="V396">
        <f>IF(Q396&lt;&gt;"", Q396, IF(R396&lt;&gt;"", R396, IF(I396&lt;&gt;"", I396*MJup_to_Mearth, IF(J396&lt;&gt;"", J396*MJup_to_Mearth, U396))))</f>
        <v>2.6727187879396492</v>
      </c>
      <c r="W396">
        <f>SQRT(P396/bigG)*Qs/((V396*Mearth_to_Msun)*(O396*Rsun_to_AU)^5)*(H396)^(13/2)/1000000000</f>
        <v>249779.14367973825</v>
      </c>
    </row>
    <row r="397" spans="1:23">
      <c r="A397">
        <v>1565</v>
      </c>
      <c r="B397" t="s">
        <v>256</v>
      </c>
      <c r="C397" t="s">
        <v>14</v>
      </c>
      <c r="D397">
        <v>2</v>
      </c>
      <c r="E397" s="1">
        <f>IF(COUNTIF(B$2:B$420, B397) &gt; 1, 1, 0)</f>
        <v>0</v>
      </c>
      <c r="F397">
        <v>8.0050129999999999</v>
      </c>
      <c r="G397">
        <v>8.3000000000000004E-2</v>
      </c>
      <c r="H397">
        <f t="shared" si="6"/>
        <v>8.3000000000000004E-2</v>
      </c>
      <c r="K397">
        <v>0.14299999999999999</v>
      </c>
      <c r="L397">
        <v>1.1100000000000001</v>
      </c>
      <c r="M397">
        <v>1.1299999999999999</v>
      </c>
      <c r="N397">
        <v>4.41</v>
      </c>
      <c r="O397">
        <f>IF(M397&lt;&gt;"", M397, IF(AND(L397&lt;&gt;"", N397&lt;&gt;""), SQRT(bigG_mks*(L397*Msun_to_kg)/10^(N397-2))/Rsun_to_m))</f>
        <v>1.1299999999999999</v>
      </c>
      <c r="P397">
        <f>IF(L397&lt;&gt;"", L397, 10^(N397-2)*(O397*Rsun_to_m)^2/bigG_mks/Msun_to_kg)</f>
        <v>1.1100000000000001</v>
      </c>
      <c r="S397">
        <v>1.6</v>
      </c>
      <c r="T397">
        <v>1.4999999999999999E-2</v>
      </c>
      <c r="U397">
        <f>IF(S397&lt;&gt;"", IF(S397&lt;Weiss_Rp_limit_1, 4*PI()/3*(S397*REarth)^3*(Weiss_dens_fac_1+Weiss_dens_fac_2*S397)/MEarth*1000, IF(S397&lt;Weiss_Rp_limit_2, Weiss_Mp_fac*(S397)^Weiss_Mp_exp, MJup_to_Mearth)))</f>
        <v>4.1647013518585068</v>
      </c>
      <c r="V397">
        <f>IF(Q397&lt;&gt;"", Q397, IF(R397&lt;&gt;"", R397, IF(I397&lt;&gt;"", I397*MJup_to_Mearth, IF(J397&lt;&gt;"", J397*MJup_to_Mearth, U397))))</f>
        <v>4.1647013518585068</v>
      </c>
      <c r="W397">
        <f>SQRT(P397/bigG)*Qs/((V397*Mearth_to_Msun)*(O397*Rsun_to_AU)^5)*(H397)^(13/2)/1000000000</f>
        <v>219554.25781342611</v>
      </c>
    </row>
    <row r="398" spans="1:23">
      <c r="A398">
        <v>1567</v>
      </c>
      <c r="B398" t="s">
        <v>235</v>
      </c>
      <c r="C398" t="s">
        <v>14</v>
      </c>
      <c r="D398">
        <v>2</v>
      </c>
      <c r="E398" s="1">
        <f>IF(COUNTIF(B$2:B$420, B398) &gt; 1, 1, 0)</f>
        <v>0</v>
      </c>
      <c r="F398">
        <v>7.0543459999999998</v>
      </c>
      <c r="G398">
        <v>6.0999999999999999E-2</v>
      </c>
      <c r="H398">
        <f t="shared" si="6"/>
        <v>6.0999999999999999E-2</v>
      </c>
      <c r="K398">
        <v>9.1999999999999998E-2</v>
      </c>
      <c r="L398">
        <v>0.53</v>
      </c>
      <c r="M398">
        <v>0.56000000000000005</v>
      </c>
      <c r="N398">
        <v>4.7300000000000004</v>
      </c>
      <c r="O398">
        <f>IF(M398&lt;&gt;"", M398, IF(AND(L398&lt;&gt;"", N398&lt;&gt;""), SQRT(bigG_mks*(L398*Msun_to_kg)/10^(N398-2))/Rsun_to_m))</f>
        <v>0.56000000000000005</v>
      </c>
      <c r="P398">
        <f>IF(L398&lt;&gt;"", L398, 10^(N398-2)*(O398*Rsun_to_m)^2/bigG_mks/Msun_to_kg)</f>
        <v>0.53</v>
      </c>
      <c r="S398">
        <v>1.03</v>
      </c>
      <c r="T398">
        <v>8.9999999999999993E-3</v>
      </c>
      <c r="U398">
        <f>IF(S398&lt;&gt;"", IF(S398&lt;Weiss_Rp_limit_1, 4*PI()/3*(S398*REarth)^3*(Weiss_dens_fac_1+Weiss_dens_fac_2*S398)/MEarth*1000, IF(S398&lt;Weiss_Rp_limit_2, Weiss_Mp_fac*(S398)^Weiss_Mp_exp, MJup_to_Mearth)))</f>
        <v>1.1842280855685143</v>
      </c>
      <c r="V398">
        <f>IF(Q398&lt;&gt;"", Q398, IF(R398&lt;&gt;"", R398, IF(I398&lt;&gt;"", I398*MJup_to_Mearth, IF(J398&lt;&gt;"", J398*MJup_to_Mearth, U398))))</f>
        <v>1.1842280855685143</v>
      </c>
      <c r="W398">
        <f>SQRT(P398/bigG)*Qs/((V398*Mearth_to_Msun)*(O398*Rsun_to_AU)^5)*(H398)^(13/2)/1000000000</f>
        <v>2411322.0962103689</v>
      </c>
    </row>
    <row r="399" spans="1:23">
      <c r="A399">
        <v>1573</v>
      </c>
      <c r="B399" t="s">
        <v>124</v>
      </c>
      <c r="C399" t="s">
        <v>14</v>
      </c>
      <c r="D399">
        <v>2</v>
      </c>
      <c r="E399" s="1">
        <f>IF(COUNTIF(B$2:B$420, B399) &gt; 1, 1, 0)</f>
        <v>0</v>
      </c>
      <c r="F399">
        <v>4.081423</v>
      </c>
      <c r="G399">
        <v>4.3999999999999997E-2</v>
      </c>
      <c r="H399">
        <f t="shared" si="6"/>
        <v>4.3999999999999997E-2</v>
      </c>
      <c r="K399">
        <v>8.3000000000000004E-2</v>
      </c>
      <c r="M399">
        <v>0.61</v>
      </c>
      <c r="N399">
        <v>4.6900000000000004</v>
      </c>
      <c r="O399">
        <f>IF(M399&lt;&gt;"", M399, IF(AND(L399&lt;&gt;"", N399&lt;&gt;""), SQRT(bigG_mks*(L399*Msun_to_kg)/10^(N399-2))/Rsun_to_m))</f>
        <v>0.61</v>
      </c>
      <c r="P399">
        <f>IF(L399&lt;&gt;"", L399, 10^(N399-2)*(O399*Rsun_to_m)^2/bigG_mks/Msun_to_kg)</f>
        <v>0.66084271851986442</v>
      </c>
      <c r="S399">
        <v>0.93</v>
      </c>
      <c r="T399">
        <v>8.9999999999999993E-3</v>
      </c>
      <c r="U399">
        <f>IF(S399&lt;&gt;"", IF(S399&lt;Weiss_Rp_limit_1, 4*PI()/3*(S399*REarth)^3*(Weiss_dens_fac_1+Weiss_dens_fac_2*S399)/MEarth*1000, IF(S399&lt;Weiss_Rp_limit_2, Weiss_Mp_fac*(S399)^Weiss_Mp_exp, MJup_to_Mearth)))</f>
        <v>0.82180809933036181</v>
      </c>
      <c r="V399">
        <f>IF(Q399&lt;&gt;"", Q399, IF(R399&lt;&gt;"", R399, IF(I399&lt;&gt;"", I399*MJup_to_Mearth, IF(J399&lt;&gt;"", J399*MJup_to_Mearth, U399))))</f>
        <v>0.82180809933036181</v>
      </c>
      <c r="W399">
        <f>SQRT(P399/bigG)*Qs/((V399*Mearth_to_Msun)*(O399*Rsun_to_AU)^5)*(H399)^(13/2)/1000000000</f>
        <v>302636.08821653901</v>
      </c>
    </row>
    <row r="400" spans="1:23">
      <c r="A400">
        <v>1578</v>
      </c>
      <c r="B400" t="s">
        <v>280</v>
      </c>
      <c r="C400" t="s">
        <v>14</v>
      </c>
      <c r="D400">
        <v>2</v>
      </c>
      <c r="E400" s="1">
        <f>IF(COUNTIF(B$2:B$420, B400) &gt; 1, 1, 0)</f>
        <v>0</v>
      </c>
      <c r="F400">
        <v>9.0243889999999993</v>
      </c>
      <c r="G400">
        <v>8.6999999999999994E-2</v>
      </c>
      <c r="H400">
        <f t="shared" si="6"/>
        <v>8.6999999999999994E-2</v>
      </c>
      <c r="K400">
        <v>0.14699999999999999</v>
      </c>
      <c r="M400">
        <v>1.1499999999999999</v>
      </c>
      <c r="N400">
        <v>4.3499999999999996</v>
      </c>
      <c r="O400">
        <f>IF(M400&lt;&gt;"", M400, IF(AND(L400&lt;&gt;"", N400&lt;&gt;""), SQRT(bigG_mks*(L400*Msun_to_kg)/10^(N400-2))/Rsun_to_m))</f>
        <v>1.1499999999999999</v>
      </c>
      <c r="P400">
        <f>IF(L400&lt;&gt;"", L400, 10^(N400-2)*(O400*Rsun_to_m)^2/bigG_mks/Msun_to_kg)</f>
        <v>1.0735792768559014</v>
      </c>
      <c r="S400">
        <v>1.65</v>
      </c>
      <c r="T400">
        <v>1.4999999999999999E-2</v>
      </c>
      <c r="U400">
        <f>IF(S400&lt;&gt;"", IF(S400&lt;Weiss_Rp_limit_1, 4*PI()/3*(S400*REarth)^3*(Weiss_dens_fac_1+Weiss_dens_fac_2*S400)/MEarth*1000, IF(S400&lt;Weiss_Rp_limit_2, Weiss_Mp_fac*(S400)^Weiss_Mp_exp, MJup_to_Mearth)))</f>
        <v>4.2856070531937815</v>
      </c>
      <c r="V400">
        <f>IF(Q400&lt;&gt;"", Q400, IF(R400&lt;&gt;"", R400, IF(I400&lt;&gt;"", I400*MJup_to_Mearth, IF(J400&lt;&gt;"", J400*MJup_to_Mearth, U400))))</f>
        <v>4.2856070531937815</v>
      </c>
      <c r="W400">
        <f>SQRT(P400/bigG)*Qs/((V400*Mearth_to_Msun)*(O400*Rsun_to_AU)^5)*(H400)^(13/2)/1000000000</f>
        <v>260999.39898203951</v>
      </c>
    </row>
    <row r="401" spans="1:23">
      <c r="A401">
        <v>1586</v>
      </c>
      <c r="B401" t="s">
        <v>234</v>
      </c>
      <c r="C401" t="s">
        <v>14</v>
      </c>
      <c r="D401">
        <v>2</v>
      </c>
      <c r="E401" s="1">
        <f>IF(COUNTIF(B$2:B$420, B401) &gt; 1, 1, 0)</f>
        <v>0</v>
      </c>
      <c r="F401">
        <v>7.0314620000000003</v>
      </c>
      <c r="G401">
        <v>7.5999999999999998E-2</v>
      </c>
      <c r="H401">
        <f t="shared" si="6"/>
        <v>7.5999999999999998E-2</v>
      </c>
      <c r="K401">
        <v>0.112</v>
      </c>
      <c r="M401">
        <v>1.33</v>
      </c>
      <c r="N401">
        <v>4.2699999999999996</v>
      </c>
      <c r="O401">
        <f>IF(M401&lt;&gt;"", M401, IF(AND(L401&lt;&gt;"", N401&lt;&gt;""), SQRT(bigG_mks*(L401*Msun_to_kg)/10^(N401-2))/Rsun_to_m))</f>
        <v>1.33</v>
      </c>
      <c r="P401">
        <f>IF(L401&lt;&gt;"", L401, 10^(N401-2)*(O401*Rsun_to_m)^2/bigG_mks/Msun_to_kg)</f>
        <v>1.1943777958352153</v>
      </c>
      <c r="S401">
        <v>1.25</v>
      </c>
      <c r="T401">
        <v>1.0999999999999999E-2</v>
      </c>
      <c r="U401">
        <f>IF(S401&lt;&gt;"", IF(S401&lt;Weiss_Rp_limit_1, 4*PI()/3*(S401*REarth)^3*(Weiss_dens_fac_1+Weiss_dens_fac_2*S401)/MEarth*1000, IF(S401&lt;Weiss_Rp_limit_2, Weiss_Mp_fac*(S401)^Weiss_Mp_exp, MJup_to_Mearth)))</f>
        <v>2.3832540749152651</v>
      </c>
      <c r="V401">
        <f>IF(Q401&lt;&gt;"", Q401, IF(R401&lt;&gt;"", R401, IF(I401&lt;&gt;"", I401*MJup_to_Mearth, IF(J401&lt;&gt;"", J401*MJup_to_Mearth, U401))))</f>
        <v>2.3832540749152651</v>
      </c>
      <c r="W401">
        <f>SQRT(P401/bigG)*Qs/((V401*Mearth_to_Msun)*(O401*Rsun_to_AU)^5)*(H401)^(13/2)/1000000000</f>
        <v>99375.54340536645</v>
      </c>
    </row>
    <row r="402" spans="1:23">
      <c r="A402">
        <v>1594</v>
      </c>
      <c r="B402" t="s">
        <v>18</v>
      </c>
      <c r="C402" t="s">
        <v>14</v>
      </c>
      <c r="D402">
        <v>2</v>
      </c>
      <c r="E402" s="1">
        <f>IF(COUNTIF(B$2:B$420, B402) &gt; 1, 1, 0)</f>
        <v>0</v>
      </c>
      <c r="F402">
        <v>0.66930999999999996</v>
      </c>
      <c r="H402">
        <f t="shared" si="6"/>
        <v>1.4974697546351357E-2</v>
      </c>
      <c r="I402">
        <v>2.0000000000000001E-4</v>
      </c>
      <c r="K402">
        <v>9.5000000000000001E-2</v>
      </c>
      <c r="L402">
        <v>1</v>
      </c>
      <c r="M402">
        <v>1.01</v>
      </c>
      <c r="N402">
        <v>4.43</v>
      </c>
      <c r="O402">
        <f>IF(M402&lt;&gt;"", M402, IF(AND(L402&lt;&gt;"", N402&lt;&gt;""), SQRT(bigG_mks*(L402*Msun_to_kg)/10^(N402-2))/Rsun_to_m))</f>
        <v>1.01</v>
      </c>
      <c r="P402">
        <f>IF(L402&lt;&gt;"", L402, 10^(N402-2)*(O402*Rsun_to_m)^2/bigG_mks/Msun_to_kg)</f>
        <v>1</v>
      </c>
      <c r="Q402">
        <v>0.06</v>
      </c>
      <c r="S402">
        <v>1.07</v>
      </c>
      <c r="T402">
        <v>0.01</v>
      </c>
      <c r="U402">
        <f>IF(S402&lt;&gt;"", IF(S402&lt;Weiss_Rp_limit_1, 4*PI()/3*(S402*REarth)^3*(Weiss_dens_fac_1+Weiss_dens_fac_2*S402)/MEarth*1000, IF(S402&lt;Weiss_Rp_limit_2, Weiss_Mp_fac*(S402)^Weiss_Mp_exp, MJup_to_Mearth)))</f>
        <v>1.3580247887713606</v>
      </c>
      <c r="V402">
        <f>IF(Q402&lt;&gt;"", Q402, IF(R402&lt;&gt;"", R402, IF(I402&lt;&gt;"", I402*MJup_to_Mearth, IF(J402&lt;&gt;"", J402*MJup_to_Mearth, U402))))</f>
        <v>0.06</v>
      </c>
      <c r="W402">
        <f>SQRT(P402/bigG)*Qs/((V402*Mearth_to_Msun)*(O402*Rsun_to_AU)^5)*(H402)^(13/2)/1000000000</f>
        <v>371.46518993751278</v>
      </c>
    </row>
    <row r="403" spans="1:23">
      <c r="A403">
        <v>1606</v>
      </c>
      <c r="B403" t="s">
        <v>216</v>
      </c>
      <c r="C403" t="s">
        <v>14</v>
      </c>
      <c r="D403">
        <v>2</v>
      </c>
      <c r="E403" s="1">
        <f>IF(COUNTIF(B$2:B$420, B403) &gt; 1, 1, 0)</f>
        <v>0</v>
      </c>
      <c r="F403">
        <v>6.319</v>
      </c>
      <c r="H403">
        <f t="shared" si="6"/>
        <v>6.6891677485699796E-2</v>
      </c>
      <c r="I403">
        <v>0.183</v>
      </c>
      <c r="K403">
        <v>0.221</v>
      </c>
      <c r="L403">
        <v>1</v>
      </c>
      <c r="M403">
        <v>1.07</v>
      </c>
      <c r="O403">
        <f>IF(M403&lt;&gt;"", M403, IF(AND(L403&lt;&gt;"", N403&lt;&gt;""), SQRT(bigG_mks*(L403*Msun_to_kg)/10^(N403-2))/Rsun_to_m))</f>
        <v>1.07</v>
      </c>
      <c r="P403">
        <f>IF(L403&lt;&gt;"", L403, 10^(N403-2)*(O403*Rsun_to_m)^2/bigG_mks/Msun_to_kg)</f>
        <v>1</v>
      </c>
      <c r="Q403">
        <v>58.2</v>
      </c>
      <c r="S403">
        <v>2.48</v>
      </c>
      <c r="T403">
        <v>2.3E-2</v>
      </c>
      <c r="U403">
        <f>IF(S403&lt;&gt;"", IF(S403&lt;Weiss_Rp_limit_1, 4*PI()/3*(S403*REarth)^3*(Weiss_dens_fac_1+Weiss_dens_fac_2*S403)/MEarth*1000, IF(S403&lt;Weiss_Rp_limit_2, Weiss_Mp_fac*(S403)^Weiss_Mp_exp, MJup_to_Mearth)))</f>
        <v>6.2602596042415062</v>
      </c>
      <c r="V403">
        <f>IF(Q403&lt;&gt;"", Q403, IF(R403&lt;&gt;"", R403, IF(I403&lt;&gt;"", I403*MJup_to_Mearth, IF(J403&lt;&gt;"", J403*MJup_to_Mearth, U403))))</f>
        <v>58.2</v>
      </c>
      <c r="W403">
        <f>SQRT(P403/bigG)*Qs/((V403*Mearth_to_Msun)*(O403*Rsun_to_AU)^5)*(H403)^(13/2)/1000000000</f>
        <v>4818.6518426878274</v>
      </c>
    </row>
    <row r="404" spans="1:23">
      <c r="A404">
        <v>1617</v>
      </c>
      <c r="B404" t="s">
        <v>96</v>
      </c>
      <c r="C404" t="s">
        <v>14</v>
      </c>
      <c r="D404">
        <v>2</v>
      </c>
      <c r="E404" s="1">
        <f>IF(COUNTIF(B$2:B$420, B404) &gt; 1, 1, 0)</f>
        <v>0</v>
      </c>
      <c r="F404">
        <v>3.3118644000000002</v>
      </c>
      <c r="G404">
        <v>4.3999999999999997E-2</v>
      </c>
      <c r="H404">
        <f t="shared" si="6"/>
        <v>4.3999999999999997E-2</v>
      </c>
      <c r="I404">
        <v>1.03</v>
      </c>
      <c r="K404">
        <v>0.89</v>
      </c>
      <c r="L404">
        <v>1.01</v>
      </c>
      <c r="M404">
        <v>0.94</v>
      </c>
      <c r="N404">
        <v>4.5</v>
      </c>
      <c r="O404">
        <f>IF(M404&lt;&gt;"", M404, IF(AND(L404&lt;&gt;"", N404&lt;&gt;""), SQRT(bigG_mks*(L404*Msun_to_kg)/10^(N404-2))/Rsun_to_m))</f>
        <v>0.94</v>
      </c>
      <c r="P404">
        <f>IF(L404&lt;&gt;"", L404, 10^(N404-2)*(O404*Rsun_to_m)^2/bigG_mks/Msun_to_kg)</f>
        <v>1.01</v>
      </c>
      <c r="Q404">
        <v>327.35000000000002</v>
      </c>
      <c r="S404">
        <v>9.98</v>
      </c>
      <c r="T404">
        <v>9.0999999999999998E-2</v>
      </c>
      <c r="U404">
        <f>IF(S404&lt;&gt;"", IF(S404&lt;Weiss_Rp_limit_1, 4*PI()/3*(S404*REarth)^3*(Weiss_dens_fac_1+Weiss_dens_fac_2*S404)/MEarth*1000, IF(S404&lt;Weiss_Rp_limit_2, Weiss_Mp_fac*(S404)^Weiss_Mp_exp, MJup_to_Mearth)))</f>
        <v>318</v>
      </c>
      <c r="V404">
        <f>IF(Q404&lt;&gt;"", Q404, IF(R404&lt;&gt;"", R404, IF(I404&lt;&gt;"", I404*MJup_to_Mearth, IF(J404&lt;&gt;"", J404*MJup_to_Mearth, U404))))</f>
        <v>327.35000000000002</v>
      </c>
      <c r="W404">
        <f>SQRT(P404/bigG)*Qs/((V404*Mearth_to_Msun)*(O404*Rsun_to_AU)^5)*(H404)^(13/2)/1000000000</f>
        <v>108.09368587039138</v>
      </c>
    </row>
    <row r="405" spans="1:23">
      <c r="A405">
        <v>726</v>
      </c>
      <c r="B405" t="s">
        <v>226</v>
      </c>
      <c r="C405" t="s">
        <v>23</v>
      </c>
      <c r="D405">
        <v>3</v>
      </c>
      <c r="E405" s="1">
        <f>IF(COUNTIF(B$2:B$420, B405) &gt; 1, 1, 0)</f>
        <v>0</v>
      </c>
      <c r="F405">
        <v>6.7665889999999997</v>
      </c>
      <c r="G405">
        <v>6.7000000000000004E-2</v>
      </c>
      <c r="H405">
        <f t="shared" si="6"/>
        <v>6.7000000000000004E-2</v>
      </c>
      <c r="K405">
        <v>0.14599999999999999</v>
      </c>
      <c r="L405">
        <v>0.9</v>
      </c>
      <c r="M405">
        <v>0.79</v>
      </c>
      <c r="N405">
        <v>4.58</v>
      </c>
      <c r="O405">
        <f>IF(M405&lt;&gt;"", M405, IF(AND(L405&lt;&gt;"", N405&lt;&gt;""), SQRT(bigG_mks*(L405*Msun_to_kg)/10^(N405-2))/Rsun_to_m))</f>
        <v>0.79</v>
      </c>
      <c r="P405">
        <f>IF(L405&lt;&gt;"", L405, 10^(N405-2)*(O405*Rsun_to_m)^2/bigG_mks/Msun_to_kg)</f>
        <v>0.9</v>
      </c>
      <c r="S405">
        <v>1.64</v>
      </c>
      <c r="T405">
        <v>1.4999999999999999E-2</v>
      </c>
      <c r="U405">
        <f>IF(S405&lt;&gt;"", IF(S405&lt;Weiss_Rp_limit_1, 4*PI()/3*(S405*REarth)^3*(Weiss_dens_fac_1+Weiss_dens_fac_2*S405)/MEarth*1000, IF(S405&lt;Weiss_Rp_limit_2, Weiss_Mp_fac*(S405)^Weiss_Mp_exp, MJup_to_Mearth)))</f>
        <v>4.2614466784900413</v>
      </c>
      <c r="V405">
        <f>IF(Q405&lt;&gt;"", Q405, IF(R405&lt;&gt;"", R405, IF(I405&lt;&gt;"", I405*MJup_to_Mearth, IF(J405&lt;&gt;"", J405*MJup_to_Mearth, U405))))</f>
        <v>4.2614466784900413</v>
      </c>
      <c r="W405">
        <f>SQRT(P405/bigG)*Qs/((V405*Mearth_to_Msun)*(O405*Rsun_to_AU)^5)*(H405)^(13/2)/1000000000</f>
        <v>287583.39897861396</v>
      </c>
    </row>
    <row r="406" spans="1:23">
      <c r="A406">
        <v>742</v>
      </c>
      <c r="B406" t="s">
        <v>254</v>
      </c>
      <c r="C406" t="s">
        <v>14</v>
      </c>
      <c r="D406">
        <v>3</v>
      </c>
      <c r="E406" s="1">
        <f>IF(COUNTIF(B$2:B$420, B406) &gt; 1, 1, 0)</f>
        <v>0</v>
      </c>
      <c r="F406">
        <v>7.8773565000000003</v>
      </c>
      <c r="H406">
        <f t="shared" si="6"/>
        <v>6.3094490426534755E-2</v>
      </c>
      <c r="I406">
        <v>8.6999999999999993</v>
      </c>
      <c r="K406">
        <v>0.187</v>
      </c>
      <c r="L406">
        <v>0.54</v>
      </c>
      <c r="M406">
        <v>0.56000000000000005</v>
      </c>
      <c r="N406">
        <v>4.7300000000000004</v>
      </c>
      <c r="O406">
        <f>IF(M406&lt;&gt;"", M406, IF(AND(L406&lt;&gt;"", N406&lt;&gt;""), SQRT(bigG_mks*(L406*Msun_to_kg)/10^(N406-2))/Rsun_to_m))</f>
        <v>0.56000000000000005</v>
      </c>
      <c r="P406">
        <f>IF(L406&lt;&gt;"", L406, 10^(N406-2)*(O406*Rsun_to_m)^2/bigG_mks/Msun_to_kg)</f>
        <v>0.54</v>
      </c>
      <c r="Q406">
        <v>2765</v>
      </c>
      <c r="S406">
        <v>2.1</v>
      </c>
      <c r="T406">
        <v>1.9E-2</v>
      </c>
      <c r="U406">
        <f>IF(S406&lt;&gt;"", IF(S406&lt;Weiss_Rp_limit_1, 4*PI()/3*(S406*REarth)^3*(Weiss_dens_fac_1+Weiss_dens_fac_2*S406)/MEarth*1000, IF(S406&lt;Weiss_Rp_limit_2, Weiss_Mp_fac*(S406)^Weiss_Mp_exp, MJup_to_Mearth)))</f>
        <v>5.3631040657947517</v>
      </c>
      <c r="V406">
        <f>IF(Q406&lt;&gt;"", Q406, IF(R406&lt;&gt;"", R406, IF(I406&lt;&gt;"", I406*MJup_to_Mearth, IF(J406&lt;&gt;"", J406*MJup_to_Mearth, U406))))</f>
        <v>2765</v>
      </c>
      <c r="W406">
        <f>SQRT(P406/bigG)*Qs/((V406*Mearth_to_Msun)*(O406*Rsun_to_AU)^5)*(H406)^(13/2)/1000000000</f>
        <v>1298.2394624370174</v>
      </c>
    </row>
    <row r="407" spans="1:23">
      <c r="A407">
        <v>747</v>
      </c>
      <c r="B407" t="s">
        <v>292</v>
      </c>
      <c r="C407" t="s">
        <v>23</v>
      </c>
      <c r="D407">
        <v>3</v>
      </c>
      <c r="E407" s="1">
        <f>IF(COUNTIF(B$2:B$420, B407) &gt; 1, 1, 0)</f>
        <v>0</v>
      </c>
      <c r="F407">
        <v>9.7519620000000007</v>
      </c>
      <c r="G407">
        <v>9.0999999999999998E-2</v>
      </c>
      <c r="H407">
        <f t="shared" si="6"/>
        <v>9.0999999999999998E-2</v>
      </c>
      <c r="K407">
        <v>0.189</v>
      </c>
      <c r="L407">
        <v>0.98</v>
      </c>
      <c r="M407">
        <v>0.96</v>
      </c>
      <c r="N407">
        <v>4.5</v>
      </c>
      <c r="O407">
        <f>IF(M407&lt;&gt;"", M407, IF(AND(L407&lt;&gt;"", N407&lt;&gt;""), SQRT(bigG_mks*(L407*Msun_to_kg)/10^(N407-2))/Rsun_to_m))</f>
        <v>0.96</v>
      </c>
      <c r="P407">
        <f>IF(L407&lt;&gt;"", L407, 10^(N407-2)*(O407*Rsun_to_m)^2/bigG_mks/Msun_to_kg)</f>
        <v>0.98</v>
      </c>
      <c r="S407">
        <v>2.12</v>
      </c>
      <c r="T407">
        <v>1.9E-2</v>
      </c>
      <c r="U407">
        <f>IF(S407&lt;&gt;"", IF(S407&lt;Weiss_Rp_limit_1, 4*PI()/3*(S407*REarth)^3*(Weiss_dens_fac_1+Weiss_dens_fac_2*S407)/MEarth*1000, IF(S407&lt;Weiss_Rp_limit_2, Weiss_Mp_fac*(S407)^Weiss_Mp_exp, MJup_to_Mearth)))</f>
        <v>5.4105900642584706</v>
      </c>
      <c r="V407">
        <f>IF(Q407&lt;&gt;"", Q407, IF(R407&lt;&gt;"", R407, IF(I407&lt;&gt;"", I407*MJup_to_Mearth, IF(J407&lt;&gt;"", J407*MJup_to_Mearth, U407))))</f>
        <v>5.4105900642584706</v>
      </c>
      <c r="W407">
        <f>SQRT(P407/bigG)*Qs/((V407*Mearth_to_Msun)*(O407*Rsun_to_AU)^5)*(H407)^(13/2)/1000000000</f>
        <v>652574.57215297199</v>
      </c>
    </row>
    <row r="408" spans="1:23">
      <c r="A408">
        <v>748</v>
      </c>
      <c r="B408" t="s">
        <v>257</v>
      </c>
      <c r="C408" t="s">
        <v>14</v>
      </c>
      <c r="D408">
        <v>3</v>
      </c>
      <c r="E408" s="1">
        <f>IF(COUNTIF(B$2:B$420, B408) &gt; 1, 1, 0)</f>
        <v>0</v>
      </c>
      <c r="F408">
        <v>8.0109434000000004</v>
      </c>
      <c r="H408">
        <f t="shared" si="6"/>
        <v>6.2601636217373968E-2</v>
      </c>
      <c r="I408">
        <v>0.92</v>
      </c>
      <c r="K408">
        <v>0.187</v>
      </c>
      <c r="L408">
        <v>0.51</v>
      </c>
      <c r="M408">
        <v>0.55000000000000004</v>
      </c>
      <c r="N408">
        <v>4.7300000000000004</v>
      </c>
      <c r="O408">
        <f>IF(M408&lt;&gt;"", M408, IF(AND(L408&lt;&gt;"", N408&lt;&gt;""), SQRT(bigG_mks*(L408*Msun_to_kg)/10^(N408-2))/Rsun_to_m))</f>
        <v>0.55000000000000004</v>
      </c>
      <c r="P408">
        <f>IF(L408&lt;&gt;"", L408, 10^(N408-2)*(O408*Rsun_to_m)^2/bigG_mks/Msun_to_kg)</f>
        <v>0.51</v>
      </c>
      <c r="Q408">
        <v>292.39</v>
      </c>
      <c r="S408">
        <v>2.1</v>
      </c>
      <c r="T408">
        <v>1.9E-2</v>
      </c>
      <c r="U408">
        <f>IF(S408&lt;&gt;"", IF(S408&lt;Weiss_Rp_limit_1, 4*PI()/3*(S408*REarth)^3*(Weiss_dens_fac_1+Weiss_dens_fac_2*S408)/MEarth*1000, IF(S408&lt;Weiss_Rp_limit_2, Weiss_Mp_fac*(S408)^Weiss_Mp_exp, MJup_to_Mearth)))</f>
        <v>5.3631040657947517</v>
      </c>
      <c r="V408">
        <f>IF(Q408&lt;&gt;"", Q408, IF(R408&lt;&gt;"", R408, IF(I408&lt;&gt;"", I408*MJup_to_Mearth, IF(J408&lt;&gt;"", J408*MJup_to_Mearth, U408))))</f>
        <v>292.39</v>
      </c>
      <c r="W408">
        <f>SQRT(P408/bigG)*Qs/((V408*Mearth_to_Msun)*(O408*Rsun_to_AU)^5)*(H408)^(13/2)/1000000000</f>
        <v>12406.947079843852</v>
      </c>
    </row>
    <row r="409" spans="1:23">
      <c r="A409">
        <v>758</v>
      </c>
      <c r="B409" t="s">
        <v>196</v>
      </c>
      <c r="C409" t="s">
        <v>14</v>
      </c>
      <c r="D409">
        <v>2</v>
      </c>
      <c r="E409" s="1">
        <f>IF(COUNTIF(B$2:B$420, B409) &gt; 1, 1, 0)</f>
        <v>0</v>
      </c>
      <c r="F409">
        <v>5.7293196000000002</v>
      </c>
      <c r="H409">
        <f t="shared" si="6"/>
        <v>5.8889054372879009E-2</v>
      </c>
      <c r="I409">
        <v>18.86</v>
      </c>
      <c r="K409">
        <v>0.19500000000000001</v>
      </c>
      <c r="L409">
        <v>0.83</v>
      </c>
      <c r="M409">
        <v>0.73</v>
      </c>
      <c r="N409">
        <v>4.63</v>
      </c>
      <c r="O409">
        <f>IF(M409&lt;&gt;"", M409, IF(AND(L409&lt;&gt;"", N409&lt;&gt;""), SQRT(bigG_mks*(L409*Msun_to_kg)/10^(N409-2))/Rsun_to_m))</f>
        <v>0.73</v>
      </c>
      <c r="P409">
        <f>IF(L409&lt;&gt;"", L409, 10^(N409-2)*(O409*Rsun_to_m)^2/bigG_mks/Msun_to_kg)</f>
        <v>0.83</v>
      </c>
      <c r="Q409">
        <v>5994.02</v>
      </c>
      <c r="S409">
        <v>2.19</v>
      </c>
      <c r="T409">
        <v>0.02</v>
      </c>
      <c r="U409">
        <f>IF(S409&lt;&gt;"", IF(S409&lt;Weiss_Rp_limit_1, 4*PI()/3*(S409*REarth)^3*(Weiss_dens_fac_1+Weiss_dens_fac_2*S409)/MEarth*1000, IF(S409&lt;Weiss_Rp_limit_2, Weiss_Mp_fac*(S409)^Weiss_Mp_exp, MJup_to_Mearth)))</f>
        <v>5.5765462289400549</v>
      </c>
      <c r="V409">
        <f>IF(Q409&lt;&gt;"", Q409, IF(R409&lt;&gt;"", R409, IF(I409&lt;&gt;"", I409*MJup_to_Mearth, IF(J409&lt;&gt;"", J409*MJup_to_Mearth, U409))))</f>
        <v>5994.02</v>
      </c>
      <c r="W409">
        <f>SQRT(P409/bigG)*Qs/((V409*Mearth_to_Msun)*(O409*Rsun_to_AU)^5)*(H409)^(13/2)/1000000000</f>
        <v>125.97378746883702</v>
      </c>
    </row>
    <row r="410" spans="1:23">
      <c r="A410">
        <v>769</v>
      </c>
      <c r="B410" t="s">
        <v>194</v>
      </c>
      <c r="C410" t="s">
        <v>14</v>
      </c>
      <c r="D410">
        <v>5</v>
      </c>
      <c r="E410" s="1">
        <f>IF(COUNTIF(B$2:B$420, B410) &gt; 1, 1, 0)</f>
        <v>0</v>
      </c>
      <c r="F410">
        <v>5.7149320000000001</v>
      </c>
      <c r="G410">
        <v>5.5300000000000002E-2</v>
      </c>
      <c r="H410">
        <f t="shared" si="6"/>
        <v>5.5300000000000002E-2</v>
      </c>
      <c r="I410">
        <v>0.03</v>
      </c>
      <c r="K410">
        <v>0.11700000000000001</v>
      </c>
      <c r="L410">
        <v>0.69</v>
      </c>
      <c r="M410">
        <v>0.64</v>
      </c>
      <c r="N410">
        <v>4.68</v>
      </c>
      <c r="O410">
        <f>IF(M410&lt;&gt;"", M410, IF(AND(L410&lt;&gt;"", N410&lt;&gt;""), SQRT(bigG_mks*(L410*Msun_to_kg)/10^(N410-2))/Rsun_to_m))</f>
        <v>0.64</v>
      </c>
      <c r="P410">
        <f>IF(L410&lt;&gt;"", L410, 10^(N410-2)*(O410*Rsun_to_m)^2/bigG_mks/Msun_to_kg)</f>
        <v>0.69</v>
      </c>
      <c r="Q410">
        <v>9</v>
      </c>
      <c r="S410">
        <v>1.31</v>
      </c>
      <c r="T410">
        <v>1.2E-2</v>
      </c>
      <c r="U410">
        <f>IF(S410&lt;&gt;"", IF(S410&lt;Weiss_Rp_limit_1, 4*PI()/3*(S410*REarth)^3*(Weiss_dens_fac_1+Weiss_dens_fac_2*S410)/MEarth*1000, IF(S410&lt;Weiss_Rp_limit_2, Weiss_Mp_fac*(S410)^Weiss_Mp_exp, MJup_to_Mearth)))</f>
        <v>2.8268632221263879</v>
      </c>
      <c r="V410">
        <f>IF(Q410&lt;&gt;"", Q410, IF(R410&lt;&gt;"", R410, IF(I410&lt;&gt;"", I410*MJup_to_Mearth, IF(J410&lt;&gt;"", J410*MJup_to_Mearth, U410))))</f>
        <v>9</v>
      </c>
      <c r="W410">
        <f>SQRT(P410/bigG)*Qs/((V410*Mearth_to_Msun)*(O410*Rsun_to_AU)^5)*(H410)^(13/2)/1000000000</f>
        <v>98139.620607335426</v>
      </c>
    </row>
    <row r="411" spans="1:23">
      <c r="A411">
        <v>802</v>
      </c>
      <c r="B411" t="s">
        <v>206</v>
      </c>
      <c r="C411" t="s">
        <v>14</v>
      </c>
      <c r="D411">
        <v>3</v>
      </c>
      <c r="E411" s="1">
        <f>IF(COUNTIF(B$2:B$420, B411) &gt; 1, 1, 0)</f>
        <v>0</v>
      </c>
      <c r="F411">
        <v>5.9550000000000001</v>
      </c>
      <c r="H411">
        <f t="shared" si="6"/>
        <v>5.5409940711943557E-2</v>
      </c>
      <c r="K411">
        <v>0.216</v>
      </c>
      <c r="L411">
        <v>0.64</v>
      </c>
      <c r="M411">
        <v>0.59</v>
      </c>
      <c r="N411">
        <v>4.7</v>
      </c>
      <c r="O411">
        <f>IF(M411&lt;&gt;"", M411, IF(AND(L411&lt;&gt;"", N411&lt;&gt;""), SQRT(bigG_mks*(L411*Msun_to_kg)/10^(N411-2))/Rsun_to_m))</f>
        <v>0.59</v>
      </c>
      <c r="P411">
        <f>IF(L411&lt;&gt;"", L411, 10^(N411-2)*(O411*Rsun_to_m)^2/bigG_mks/Msun_to_kg)</f>
        <v>0.64</v>
      </c>
      <c r="S411">
        <v>2.42</v>
      </c>
      <c r="T411">
        <v>2.1999999999999999E-2</v>
      </c>
      <c r="U411">
        <f>IF(S411&lt;&gt;"", IF(S411&lt;Weiss_Rp_limit_1, 4*PI()/3*(S411*REarth)^3*(Weiss_dens_fac_1+Weiss_dens_fac_2*S411)/MEarth*1000, IF(S411&lt;Weiss_Rp_limit_2, Weiss_Mp_fac*(S411)^Weiss_Mp_exp, MJup_to_Mearth)))</f>
        <v>6.1192834477629638</v>
      </c>
      <c r="V411">
        <f>IF(Q411&lt;&gt;"", Q411, IF(R411&lt;&gt;"", R411, IF(I411&lt;&gt;"", I411*MJup_to_Mearth, IF(J411&lt;&gt;"", J411*MJup_to_Mearth, U411))))</f>
        <v>6.1192834477629638</v>
      </c>
      <c r="W411">
        <f>SQRT(P411/bigG)*Qs/((V411*Mearth_to_Msun)*(O411*Rsun_to_AU)^5)*(H411)^(13/2)/1000000000</f>
        <v>211494.05750592324</v>
      </c>
    </row>
    <row r="412" spans="1:23">
      <c r="A412">
        <v>817</v>
      </c>
      <c r="B412" t="s">
        <v>267</v>
      </c>
      <c r="C412" t="s">
        <v>14</v>
      </c>
      <c r="D412">
        <v>4</v>
      </c>
      <c r="E412" s="1">
        <f>IF(COUNTIF(B$2:B$420, B412) &gt; 1, 1, 0)</f>
        <v>0</v>
      </c>
      <c r="F412">
        <v>8.3059999999999992</v>
      </c>
      <c r="H412">
        <f t="shared" si="6"/>
        <v>7.8066326548540912E-2</v>
      </c>
      <c r="K412">
        <v>0.17599999999999999</v>
      </c>
      <c r="L412">
        <v>0.92</v>
      </c>
      <c r="M412">
        <v>0.89</v>
      </c>
      <c r="N412">
        <v>4.49</v>
      </c>
      <c r="O412">
        <f>IF(M412&lt;&gt;"", M412, IF(AND(L412&lt;&gt;"", N412&lt;&gt;""), SQRT(bigG_mks*(L412*Msun_to_kg)/10^(N412-2))/Rsun_to_m))</f>
        <v>0.89</v>
      </c>
      <c r="P412">
        <f>IF(L412&lt;&gt;"", L412, 10^(N412-2)*(O412*Rsun_to_m)^2/bigG_mks/Msun_to_kg)</f>
        <v>0.92</v>
      </c>
      <c r="S412">
        <v>1.97</v>
      </c>
      <c r="T412">
        <v>1.7999999999999999E-2</v>
      </c>
      <c r="U412">
        <f>IF(S412&lt;&gt;"", IF(S412&lt;Weiss_Rp_limit_1, 4*PI()/3*(S412*REarth)^3*(Weiss_dens_fac_1+Weiss_dens_fac_2*S412)/MEarth*1000, IF(S412&lt;Weiss_Rp_limit_2, Weiss_Mp_fac*(S412)^Weiss_Mp_exp, MJup_to_Mearth)))</f>
        <v>5.0536582570681867</v>
      </c>
      <c r="V412">
        <f>IF(Q412&lt;&gt;"", Q412, IF(R412&lt;&gt;"", R412, IF(I412&lt;&gt;"", I412*MJup_to_Mearth, IF(J412&lt;&gt;"", J412*MJup_to_Mearth, U412))))</f>
        <v>5.0536582570681867</v>
      </c>
      <c r="W412">
        <f>SQRT(P412/bigG)*Qs/((V412*Mearth_to_Msun)*(O412*Rsun_to_AU)^5)*(H412)^(13/2)/1000000000</f>
        <v>364922.96988681279</v>
      </c>
    </row>
    <row r="413" spans="1:23">
      <c r="A413">
        <v>643</v>
      </c>
      <c r="B413" t="s">
        <v>27</v>
      </c>
      <c r="C413" t="s">
        <v>23</v>
      </c>
      <c r="D413">
        <v>3</v>
      </c>
      <c r="E413" s="1">
        <f>IF(COUNTIF(B$2:B$420, B413) &gt; 1, 1, 0)</f>
        <v>0</v>
      </c>
      <c r="F413">
        <v>1.592851</v>
      </c>
      <c r="G413">
        <v>2.7300000000000001E-2</v>
      </c>
      <c r="H413">
        <f t="shared" si="6"/>
        <v>2.7300000000000001E-2</v>
      </c>
      <c r="K413">
        <v>0.14599999999999999</v>
      </c>
      <c r="L413">
        <v>1.07</v>
      </c>
      <c r="M413">
        <v>1.02</v>
      </c>
      <c r="N413">
        <v>4.49</v>
      </c>
      <c r="O413">
        <f>IF(M413&lt;&gt;"", M413, IF(AND(L413&lt;&gt;"", N413&lt;&gt;""), SQRT(bigG_mks*(L413*Msun_to_kg)/10^(N413-2))/Rsun_to_m))</f>
        <v>1.02</v>
      </c>
      <c r="P413">
        <f>IF(L413&lt;&gt;"", L413, 10^(N413-2)*(O413*Rsun_to_m)^2/bigG_mks/Msun_to_kg)</f>
        <v>1.07</v>
      </c>
      <c r="S413">
        <v>1.64</v>
      </c>
      <c r="T413">
        <v>1.4999999999999999E-2</v>
      </c>
      <c r="U413">
        <f>IF(S413&lt;&gt;"", IF(S413&lt;Weiss_Rp_limit_1, 4*PI()/3*(S413*REarth)^3*(Weiss_dens_fac_1+Weiss_dens_fac_2*S413)/MEarth*1000, IF(S413&lt;Weiss_Rp_limit_2, Weiss_Mp_fac*(S413)^Weiss_Mp_exp, MJup_to_Mearth)))</f>
        <v>4.2614466784900413</v>
      </c>
      <c r="V413">
        <f>IF(Q413&lt;&gt;"", Q413, IF(R413&lt;&gt;"", R413, IF(I413&lt;&gt;"", I413*MJup_to_Mearth, IF(J413&lt;&gt;"", J413*MJup_to_Mearth, U413))))</f>
        <v>4.2614466784900413</v>
      </c>
      <c r="W413">
        <f>SQRT(P413/bigG)*Qs/((V413*Mearth_to_Msun)*(O413*Rsun_to_AU)^5)*(H413)^(13/2)/1000000000</f>
        <v>255.29366161516606</v>
      </c>
    </row>
    <row r="414" spans="1:23">
      <c r="A414">
        <v>840</v>
      </c>
      <c r="B414" t="s">
        <v>158</v>
      </c>
      <c r="C414" t="s">
        <v>14</v>
      </c>
      <c r="D414">
        <v>2</v>
      </c>
      <c r="E414" s="1">
        <f>IF(COUNTIF(B$2:B$420, B414) &gt; 1, 1, 0)</f>
        <v>0</v>
      </c>
      <c r="F414">
        <v>4.7267397799999999</v>
      </c>
      <c r="G414">
        <v>5.2999999999999999E-2</v>
      </c>
      <c r="H414">
        <f t="shared" si="6"/>
        <v>5.2999999999999999E-2</v>
      </c>
      <c r="I414">
        <v>0.36</v>
      </c>
      <c r="K414">
        <v>0.13200000000000001</v>
      </c>
      <c r="L414">
        <v>0.91</v>
      </c>
      <c r="M414">
        <v>0.92</v>
      </c>
      <c r="N414">
        <v>4.47</v>
      </c>
      <c r="O414">
        <f>IF(M414&lt;&gt;"", M414, IF(AND(L414&lt;&gt;"", N414&lt;&gt;""), SQRT(bigG_mks*(L414*Msun_to_kg)/10^(N414-2))/Rsun_to_m))</f>
        <v>0.92</v>
      </c>
      <c r="P414">
        <f>IF(L414&lt;&gt;"", L414, 10^(N414-2)*(O414*Rsun_to_m)^2/bigG_mks/Msun_to_kg)</f>
        <v>0.91</v>
      </c>
      <c r="Q414">
        <v>4.0199999999999996</v>
      </c>
      <c r="S414">
        <v>1.478</v>
      </c>
      <c r="T414">
        <v>1.4E-2</v>
      </c>
      <c r="U414">
        <f>IF(S414&lt;&gt;"", IF(S414&lt;Weiss_Rp_limit_1, 4*PI()/3*(S414*REarth)^3*(Weiss_dens_fac_1+Weiss_dens_fac_2*S414)/MEarth*1000, IF(S414&lt;Weiss_Rp_limit_2, Weiss_Mp_fac*(S414)^Weiss_Mp_exp, MJup_to_Mearth)))</f>
        <v>4.3964084561224155</v>
      </c>
      <c r="V414">
        <f>IF(Q414&lt;&gt;"", Q414, IF(R414&lt;&gt;"", R414, IF(I414&lt;&gt;"", I414*MJup_to_Mearth, IF(J414&lt;&gt;"", J414*MJup_to_Mearth, U414))))</f>
        <v>4.0199999999999996</v>
      </c>
      <c r="W414">
        <f>SQRT(P414/bigG)*Qs/((V414*Mearth_to_Msun)*(O414*Rsun_to_AU)^5)*(H414)^(13/2)/1000000000</f>
        <v>31188.717308825937</v>
      </c>
    </row>
    <row r="415" spans="1:23">
      <c r="A415">
        <v>842</v>
      </c>
      <c r="B415" t="s">
        <v>59</v>
      </c>
      <c r="C415" t="s">
        <v>14</v>
      </c>
      <c r="D415">
        <v>2</v>
      </c>
      <c r="E415" s="1">
        <f>IF(COUNTIF(B$2:B$420, B415) &gt; 1, 1, 0)</f>
        <v>0</v>
      </c>
      <c r="F415">
        <v>2.50806</v>
      </c>
      <c r="H415">
        <f t="shared" si="6"/>
        <v>3.3676488797237898E-2</v>
      </c>
      <c r="I415">
        <v>3.4000000000000002E-2</v>
      </c>
      <c r="K415">
        <v>0.313</v>
      </c>
      <c r="L415">
        <v>0.81</v>
      </c>
      <c r="M415">
        <v>0.76</v>
      </c>
      <c r="N415">
        <v>4.59</v>
      </c>
      <c r="O415">
        <f>IF(M415&lt;&gt;"", M415, IF(AND(L415&lt;&gt;"", N415&lt;&gt;""), SQRT(bigG_mks*(L415*Msun_to_kg)/10^(N415-2))/Rsun_to_m))</f>
        <v>0.76</v>
      </c>
      <c r="P415">
        <f>IF(L415&lt;&gt;"", L415, 10^(N415-2)*(O415*Rsun_to_m)^2/bigG_mks/Msun_to_kg)</f>
        <v>0.81</v>
      </c>
      <c r="Q415">
        <v>10.84</v>
      </c>
      <c r="S415">
        <v>3.51</v>
      </c>
      <c r="T415">
        <v>3.2000000000000001E-2</v>
      </c>
      <c r="U415">
        <f>IF(S415&lt;&gt;"", IF(S415&lt;Weiss_Rp_limit_1, 4*PI()/3*(S415*REarth)^3*(Weiss_dens_fac_1+Weiss_dens_fac_2*S415)/MEarth*1000, IF(S415&lt;Weiss_Rp_limit_2, Weiss_Mp_fac*(S415)^Weiss_Mp_exp, MJup_to_Mearth)))</f>
        <v>8.6474467889735251</v>
      </c>
      <c r="V415">
        <f>IF(Q415&lt;&gt;"", Q415, IF(R415&lt;&gt;"", R415, IF(I415&lt;&gt;"", I415*MJup_to_Mearth, IF(J415&lt;&gt;"", J415*MJup_to_Mearth, U415))))</f>
        <v>10.84</v>
      </c>
      <c r="W415">
        <f>SQRT(P415/bigG)*Qs/((V415*Mearth_to_Msun)*(O415*Rsun_to_AU)^5)*(H415)^(13/2)/1000000000</f>
        <v>1488.052829701893</v>
      </c>
    </row>
    <row r="416" spans="1:23">
      <c r="A416">
        <v>846</v>
      </c>
      <c r="B416" t="s">
        <v>65</v>
      </c>
      <c r="C416" t="s">
        <v>14</v>
      </c>
      <c r="D416">
        <v>2</v>
      </c>
      <c r="E416" s="1">
        <f>IF(COUNTIF(B$2:B$420, B416) &gt; 1, 1, 0)</f>
        <v>0</v>
      </c>
      <c r="F416">
        <v>2.5866400000000001</v>
      </c>
      <c r="H416">
        <f t="shared" si="6"/>
        <v>3.6124883979450108E-2</v>
      </c>
      <c r="I416">
        <v>1.0999999999999999E-2</v>
      </c>
      <c r="K416">
        <v>0.13200000000000001</v>
      </c>
      <c r="L416">
        <v>0.94</v>
      </c>
      <c r="M416">
        <v>0.98</v>
      </c>
      <c r="N416">
        <v>4.43</v>
      </c>
      <c r="O416">
        <f>IF(M416&lt;&gt;"", M416, IF(AND(L416&lt;&gt;"", N416&lt;&gt;""), SQRT(bigG_mks*(L416*Msun_to_kg)/10^(N416-2))/Rsun_to_m))</f>
        <v>0.98</v>
      </c>
      <c r="P416">
        <f>IF(L416&lt;&gt;"", L416, 10^(N416-2)*(O416*Rsun_to_m)^2/bigG_mks/Msun_to_kg)</f>
        <v>0.94</v>
      </c>
      <c r="Q416">
        <v>3.51</v>
      </c>
      <c r="S416">
        <v>1.48</v>
      </c>
      <c r="T416">
        <v>1.4E-2</v>
      </c>
      <c r="U416">
        <f>IF(S416&lt;&gt;"", IF(S416&lt;Weiss_Rp_limit_1, 4*PI()/3*(S416*REarth)^3*(Weiss_dens_fac_1+Weiss_dens_fac_2*S416)/MEarth*1000, IF(S416&lt;Weiss_Rp_limit_2, Weiss_Mp_fac*(S416)^Weiss_Mp_exp, MJup_to_Mearth)))</f>
        <v>4.418302476963996</v>
      </c>
      <c r="V416">
        <f>IF(Q416&lt;&gt;"", Q416, IF(R416&lt;&gt;"", R416, IF(I416&lt;&gt;"", I416*MJup_to_Mearth, IF(J416&lt;&gt;"", J416*MJup_to_Mearth, U416))))</f>
        <v>3.51</v>
      </c>
      <c r="W416">
        <f>SQRT(P416/bigG)*Qs/((V416*Mearth_to_Msun)*(O416*Rsun_to_AU)^5)*(H416)^(13/2)/1000000000</f>
        <v>2191.3779297524152</v>
      </c>
    </row>
    <row r="417" spans="1:23">
      <c r="A417">
        <v>826</v>
      </c>
      <c r="B417" t="s">
        <v>114</v>
      </c>
      <c r="C417" t="s">
        <v>14</v>
      </c>
      <c r="D417">
        <v>4</v>
      </c>
      <c r="E417" s="1">
        <f>IF(COUNTIF(B$2:B$420, B417) &gt; 1, 1, 0)</f>
        <v>0</v>
      </c>
      <c r="F417">
        <v>3.7432080000000001</v>
      </c>
      <c r="G417">
        <v>5.1189999999999999E-2</v>
      </c>
      <c r="H417">
        <f t="shared" si="6"/>
        <v>5.1189999999999999E-2</v>
      </c>
      <c r="I417">
        <v>3.3000000000000002E-2</v>
      </c>
      <c r="K417">
        <v>0.153</v>
      </c>
      <c r="L417">
        <v>1.28</v>
      </c>
      <c r="M417">
        <v>1.52</v>
      </c>
      <c r="N417">
        <v>4.18</v>
      </c>
      <c r="O417">
        <f>IF(M417&lt;&gt;"", M417, IF(AND(L417&lt;&gt;"", N417&lt;&gt;""), SQRT(bigG_mks*(L417*Msun_to_kg)/10^(N417-2))/Rsun_to_m))</f>
        <v>1.52</v>
      </c>
      <c r="P417">
        <f>IF(L417&lt;&gt;"", L417, 10^(N417-2)*(O417*Rsun_to_m)^2/bigG_mks/Msun_to_kg)</f>
        <v>1.28</v>
      </c>
      <c r="Q417">
        <v>10.5</v>
      </c>
      <c r="S417">
        <v>1.71</v>
      </c>
      <c r="T417">
        <v>1.6E-2</v>
      </c>
      <c r="U417">
        <f>IF(S417&lt;&gt;"", IF(S417&lt;Weiss_Rp_limit_1, 4*PI()/3*(S417*REarth)^3*(Weiss_dens_fac_1+Weiss_dens_fac_2*S417)/MEarth*1000, IF(S417&lt;Weiss_Rp_limit_2, Weiss_Mp_fac*(S417)^Weiss_Mp_exp, MJup_to_Mearth)))</f>
        <v>4.4303563818533904</v>
      </c>
      <c r="V417">
        <f>IF(Q417&lt;&gt;"", Q417, IF(R417&lt;&gt;"", R417, IF(I417&lt;&gt;"", I417*MJup_to_Mearth, IF(J417&lt;&gt;"", J417*MJup_to_Mearth, U417))))</f>
        <v>10.5</v>
      </c>
      <c r="W417">
        <f>SQRT(P417/bigG)*Qs/((V417*Mearth_to_Msun)*(O417*Rsun_to_AU)^5)*(H417)^(13/2)/1000000000</f>
        <v>917.80399414882834</v>
      </c>
    </row>
    <row r="418" spans="1:23">
      <c r="A418">
        <v>65</v>
      </c>
      <c r="B418" t="s">
        <v>153</v>
      </c>
      <c r="C418" t="s">
        <v>14</v>
      </c>
      <c r="D418">
        <v>4</v>
      </c>
      <c r="E418" s="1">
        <f>IF(COUNTIF(B$2:B$420, B418) &gt; 1, 1, 0)</f>
        <v>0</v>
      </c>
      <c r="F418">
        <v>4.6170330000000002</v>
      </c>
      <c r="G418">
        <v>5.9221999999999997E-2</v>
      </c>
      <c r="H418">
        <f t="shared" si="6"/>
        <v>5.9221999999999997E-2</v>
      </c>
      <c r="J418">
        <v>0.68759999999999999</v>
      </c>
      <c r="O418" t="b">
        <f>IF(M418&lt;&gt;"", M418, IF(AND(L418&lt;&gt;"", N418&lt;&gt;""), SQRT(bigG_mks*(L418*Msun_to_kg)/10^(N418-2))/Rsun_to_m))</f>
        <v>0</v>
      </c>
      <c r="P418">
        <f>IF(L418&lt;&gt;"", L418, 10^(N418-2)*(O418*Rsun_to_m)^2/bigG_mks/Msun_to_kg)</f>
        <v>0</v>
      </c>
      <c r="R418">
        <v>218.53100000000001</v>
      </c>
      <c r="U418" t="b">
        <f>IF(S418&lt;&gt;"", IF(S418&lt;Weiss_Rp_limit_1, 4*PI()/3*(S418*REarth)^3*(Weiss_dens_fac_1+Weiss_dens_fac_2*S418)/MEarth*1000, IF(S418&lt;Weiss_Rp_limit_2, Weiss_Mp_fac*(S418)^Weiss_Mp_exp, MJup_to_Mearth)))</f>
        <v>0</v>
      </c>
      <c r="V418">
        <f>IF(Q418&lt;&gt;"", Q418, IF(R418&lt;&gt;"", R418, IF(I418&lt;&gt;"", I418*MJup_to_Mearth, IF(J418&lt;&gt;"", J418*MJup_to_Mearth, U418))))</f>
        <v>218.53100000000001</v>
      </c>
      <c r="W418" t="e">
        <f>SQRT(P418/bigG)*Qs/((V418*Mearth_to_Msun)*(O418*Rsun_to_AU)^5)*(H418)^(13/2)/1000000000</f>
        <v>#DIV/0!</v>
      </c>
    </row>
    <row r="419" spans="1:23">
      <c r="A419">
        <v>1729</v>
      </c>
      <c r="B419" t="s">
        <v>261</v>
      </c>
      <c r="C419" t="s">
        <v>14</v>
      </c>
      <c r="D419">
        <v>2</v>
      </c>
      <c r="E419" s="1">
        <f>IF(COUNTIF(B$2:B$420, B419) &gt; 1, 1, 0)</f>
        <v>0</v>
      </c>
      <c r="F419">
        <v>8.1587150000000008</v>
      </c>
      <c r="G419">
        <v>8.0100000000000005E-2</v>
      </c>
      <c r="H419">
        <f t="shared" si="6"/>
        <v>8.0100000000000005E-2</v>
      </c>
      <c r="I419">
        <v>2.2440000000000002</v>
      </c>
      <c r="K419">
        <v>1.038</v>
      </c>
      <c r="L419">
        <v>1.03</v>
      </c>
      <c r="M419">
        <v>0.94</v>
      </c>
      <c r="O419">
        <f>IF(M419&lt;&gt;"", M419, IF(AND(L419&lt;&gt;"", N419&lt;&gt;""), SQRT(bigG_mks*(L419*Msun_to_kg)/10^(N419-2))/Rsun_to_m))</f>
        <v>0.94</v>
      </c>
      <c r="P419">
        <f>IF(L419&lt;&gt;"", L419, 10^(N419-2)*(O419*Rsun_to_m)^2/bigG_mks/Msun_to_kg)</f>
        <v>1.03</v>
      </c>
      <c r="Q419">
        <v>713.18</v>
      </c>
      <c r="S419">
        <v>11.635</v>
      </c>
      <c r="T419">
        <v>0.107</v>
      </c>
      <c r="U419">
        <f>IF(S419&lt;&gt;"", IF(S419&lt;Weiss_Rp_limit_1, 4*PI()/3*(S419*REarth)^3*(Weiss_dens_fac_1+Weiss_dens_fac_2*S419)/MEarth*1000, IF(S419&lt;Weiss_Rp_limit_2, Weiss_Mp_fac*(S419)^Weiss_Mp_exp, MJup_to_Mearth)))</f>
        <v>318</v>
      </c>
      <c r="V419">
        <f>IF(Q419&lt;&gt;"", Q419, IF(R419&lt;&gt;"", R419, IF(I419&lt;&gt;"", I419*MJup_to_Mearth, IF(J419&lt;&gt;"", J419*MJup_to_Mearth, U419))))</f>
        <v>713.18</v>
      </c>
      <c r="W419">
        <f>SQRT(P419/bigG)*Qs/((V419*Mearth_to_Msun)*(O419*Rsun_to_AU)^5)*(H419)^(13/2)/1000000000</f>
        <v>2460.5964809955049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6"/>
  <sheetViews>
    <sheetView tabSelected="1" workbookViewId="0">
      <selection activeCell="J7" sqref="J7"/>
    </sheetView>
  </sheetViews>
  <sheetFormatPr baseColWidth="10" defaultRowHeight="15" x14ac:dyDescent="0"/>
  <sheetData>
    <row r="1" spans="1:23">
      <c r="A1" t="s">
        <v>0</v>
      </c>
      <c r="B1" t="s">
        <v>1</v>
      </c>
      <c r="C1" t="s">
        <v>2</v>
      </c>
      <c r="D1" t="s">
        <v>3</v>
      </c>
      <c r="E1" s="1" t="s">
        <v>296</v>
      </c>
      <c r="F1" t="s">
        <v>4</v>
      </c>
      <c r="G1" t="s">
        <v>5</v>
      </c>
      <c r="H1" t="s">
        <v>297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300</v>
      </c>
      <c r="O1" t="s">
        <v>301</v>
      </c>
      <c r="P1" t="s">
        <v>305</v>
      </c>
      <c r="Q1" t="s">
        <v>302</v>
      </c>
      <c r="R1" t="s">
        <v>11</v>
      </c>
      <c r="S1" t="s">
        <v>12</v>
      </c>
      <c r="T1" t="s">
        <v>303</v>
      </c>
      <c r="U1" t="s">
        <v>299</v>
      </c>
      <c r="V1" t="s">
        <v>298</v>
      </c>
      <c r="W1" t="s">
        <v>304</v>
      </c>
    </row>
    <row r="2" spans="1:23">
      <c r="A2">
        <v>101</v>
      </c>
      <c r="B2" t="s">
        <v>25</v>
      </c>
      <c r="C2" t="s">
        <v>14</v>
      </c>
      <c r="D2">
        <v>2</v>
      </c>
      <c r="E2" s="1">
        <f>IF(COUNTIF(B$2:B$420, B2) &gt; 1, 1, 0)</f>
        <v>1</v>
      </c>
      <c r="F2">
        <v>0.85359158999999996</v>
      </c>
      <c r="G2">
        <v>1.7016E-2</v>
      </c>
      <c r="H2">
        <f>IF(G2&lt;&gt;"", G2, ((F2/365.25)^2*P2)^(1/3))</f>
        <v>1.7016E-2</v>
      </c>
      <c r="I2">
        <v>1.7999999999999999E-2</v>
      </c>
      <c r="K2">
        <v>0.14099999999999999</v>
      </c>
      <c r="L2">
        <v>0.91</v>
      </c>
      <c r="M2">
        <v>0.82</v>
      </c>
      <c r="N2">
        <v>4.57</v>
      </c>
      <c r="O2">
        <f>IF(M2&lt;&gt;"", M2, IF(AND(L2&lt;&gt;"", N2&lt;&gt;""), SQRT(bigG_mks*(L2*Msun_to_kg)/10^(N2-2))/Rsun_to_m))</f>
        <v>0.82</v>
      </c>
      <c r="P2">
        <f>IF(L2&lt;&gt;"", L2, 10^(N2-2)*(O2*Rsun_to_m)^2/bigG_mks*Msun_to_kg)</f>
        <v>0.91</v>
      </c>
      <c r="Q2">
        <v>5.74</v>
      </c>
      <c r="S2">
        <v>1.585</v>
      </c>
      <c r="T2">
        <v>1.4999999999999999E-2</v>
      </c>
      <c r="U2">
        <f>IF(S2&lt;&gt;"", IF(S2&lt;Weiss_Rp_limit_1, 4*PI()/3*(S2*REarth)^3*(Weiss_dens_fac_1+Weiss_dens_fac_2*S2)/MEarth*1000, IF(S2&lt;Weiss_Rp_limit_2, Weiss_Mp_fac*(S2)^Weiss_Mp_exp, MJup_to_Mearth)))</f>
        <v>4.1283784073697687</v>
      </c>
      <c r="V2">
        <f>IF(Q2&lt;&gt;"", Q2, IF(R2&lt;&gt;"", R2, IF(I2&lt;&gt;"", I2*MJup_to_Mearth, IF(J2&lt;&gt;"", J2*MJup_to_Mearth, U2))))</f>
        <v>5.74</v>
      </c>
      <c r="W2">
        <f>SQRT(P2/bigG)*Qs/((V2*Mearth_to_Msun)*(O2*Rsun_to_AU)^5)*(H2)^(13/2)/1000000000</f>
        <v>24.096945582512198</v>
      </c>
    </row>
    <row r="3" spans="1:23">
      <c r="A3">
        <v>102</v>
      </c>
      <c r="B3" t="s">
        <v>25</v>
      </c>
      <c r="C3" t="s">
        <v>16</v>
      </c>
      <c r="D3">
        <v>2</v>
      </c>
      <c r="E3" s="1">
        <f>IF(COUNTIF(B$2:B$420, B3) &gt; 1, 1, 0)</f>
        <v>1</v>
      </c>
      <c r="F3">
        <v>3.698</v>
      </c>
      <c r="G3">
        <v>4.5999999999999999E-2</v>
      </c>
      <c r="H3">
        <f t="shared" ref="H3:H66" si="0">IF(G3&lt;&gt;"", G3, ((F3/365.25)^2*P3)^(1/3))</f>
        <v>4.5999999999999999E-2</v>
      </c>
      <c r="I3">
        <v>2.5999999999999999E-2</v>
      </c>
      <c r="L3">
        <v>0.91</v>
      </c>
      <c r="M3">
        <v>0.82</v>
      </c>
      <c r="N3">
        <v>4.57</v>
      </c>
      <c r="O3">
        <f>IF(M3&lt;&gt;"", M3, IF(AND(L3&lt;&gt;"", N3&lt;&gt;""), SQRT(bigG_mks*(L3*Msun_to_kg)/10^(N3-2))/Rsun_to_m))</f>
        <v>0.82</v>
      </c>
      <c r="P3">
        <f>IF(L3&lt;&gt;"", L3, 10^(N3-2)*(O3*Rsun_to_m)^2/bigG_mks*Msun_to_kg)</f>
        <v>0.91</v>
      </c>
      <c r="Q3">
        <v>8.4</v>
      </c>
      <c r="U3" t="b">
        <f>IF(S3&lt;&gt;"", IF(S3&lt;Weiss_Rp_limit_1, 4*PI()/3*(S3*REarth)^3*(Weiss_dens_fac_1+Weiss_dens_fac_2*S3)/MEarth*1000, IF(S3&lt;Weiss_Rp_limit_2, Weiss_Mp_fac*(S3)^Weiss_Mp_exp, MJup_to_Mearth)))</f>
        <v>0</v>
      </c>
      <c r="V3">
        <f>IF(Q3&lt;&gt;"", Q3, IF(R3&lt;&gt;"", R3, IF(I3&lt;&gt;"", I3*MJup_to_Mearth, IF(J3&lt;&gt;"", J3*MJup_to_Mearth, U3))))</f>
        <v>8.4</v>
      </c>
      <c r="W3">
        <f>SQRT(P3/bigG)*Qs/((V3*Mearth_to_Msun)*(O3*Rsun_to_AU)^5)*(H3)^(13/2)/1000000000</f>
        <v>10566.883256781442</v>
      </c>
    </row>
    <row r="4" spans="1:23">
      <c r="A4">
        <v>136</v>
      </c>
      <c r="B4" t="s">
        <v>83</v>
      </c>
      <c r="C4" t="s">
        <v>20</v>
      </c>
      <c r="D4">
        <v>3</v>
      </c>
      <c r="E4" s="1">
        <f>IF(COUNTIF(B$2:B$420, B4) &gt; 1, 1, 0)</f>
        <v>1</v>
      </c>
      <c r="F4">
        <v>3.149</v>
      </c>
      <c r="G4">
        <v>2.8150000000000001E-2</v>
      </c>
      <c r="H4">
        <f t="shared" si="0"/>
        <v>2.8150000000000001E-2</v>
      </c>
      <c r="J4">
        <v>5.3E-3</v>
      </c>
      <c r="L4">
        <v>0.31</v>
      </c>
      <c r="M4">
        <v>0.28999999999999998</v>
      </c>
      <c r="O4">
        <f>IF(M4&lt;&gt;"", M4, IF(AND(L4&lt;&gt;"", N4&lt;&gt;""), SQRT(bigG_mks*(L4*Msun_to_kg)/10^(N4-2))/Rsun_to_m))</f>
        <v>0.28999999999999998</v>
      </c>
      <c r="P4">
        <f>IF(L4&lt;&gt;"", L4, 10^(N4-2)*(O4*Rsun_to_m)^2/bigG_mks*Msun_to_kg)</f>
        <v>0.31</v>
      </c>
      <c r="R4">
        <v>1.7</v>
      </c>
      <c r="U4" t="b">
        <f>IF(S4&lt;&gt;"", IF(S4&lt;Weiss_Rp_limit_1, 4*PI()/3*(S4*REarth)^3*(Weiss_dens_fac_1+Weiss_dens_fac_2*S4)/MEarth*1000, IF(S4&lt;Weiss_Rp_limit_2, Weiss_Mp_fac*(S4)^Weiss_Mp_exp, MJup_to_Mearth)))</f>
        <v>0</v>
      </c>
      <c r="V4">
        <f>IF(Q4&lt;&gt;"", Q4, IF(R4&lt;&gt;"", R4, IF(I4&lt;&gt;"", I4*MJup_to_Mearth, IF(J4&lt;&gt;"", J4*MJup_to_Mearth, U4))))</f>
        <v>1.7</v>
      </c>
      <c r="W4">
        <f>SQRT(P4/bigG)*Qs/((V4*Mearth_to_Msun)*(O4*Rsun_to_AU)^5)*(H4)^(13/2)/1000000000</f>
        <v>226308.24983559272</v>
      </c>
    </row>
    <row r="5" spans="1:23">
      <c r="A5">
        <v>134</v>
      </c>
      <c r="B5" t="s">
        <v>83</v>
      </c>
      <c r="C5" t="s">
        <v>14</v>
      </c>
      <c r="D5">
        <v>3</v>
      </c>
      <c r="E5" s="1">
        <f>IF(COUNTIF(B$2:B$420, B5) &gt; 1, 1, 0)</f>
        <v>1</v>
      </c>
      <c r="F5">
        <v>5.3685999999999998</v>
      </c>
      <c r="G5">
        <v>4.061E-2</v>
      </c>
      <c r="H5">
        <f t="shared" si="0"/>
        <v>4.061E-2</v>
      </c>
      <c r="J5">
        <v>4.9700000000000001E-2</v>
      </c>
      <c r="L5">
        <v>0.31</v>
      </c>
      <c r="M5">
        <v>0.28999999999999998</v>
      </c>
      <c r="O5">
        <f>IF(M5&lt;&gt;"", M5, IF(AND(L5&lt;&gt;"", N5&lt;&gt;""), SQRT(bigG_mks*(L5*Msun_to_kg)/10^(N5-2))/Rsun_to_m))</f>
        <v>0.28999999999999998</v>
      </c>
      <c r="P5">
        <f>IF(L5&lt;&gt;"", L5, 10^(N5-2)*(O5*Rsun_to_m)^2/bigG_mks*Msun_to_kg)</f>
        <v>0.31</v>
      </c>
      <c r="R5">
        <v>15.8</v>
      </c>
      <c r="U5" t="b">
        <f>IF(S5&lt;&gt;"", IF(S5&lt;Weiss_Rp_limit_1, 4*PI()/3*(S5*REarth)^3*(Weiss_dens_fac_1+Weiss_dens_fac_2*S5)/MEarth*1000, IF(S5&lt;Weiss_Rp_limit_2, Weiss_Mp_fac*(S5)^Weiss_Mp_exp, MJup_to_Mearth)))</f>
        <v>0</v>
      </c>
      <c r="V5">
        <f>IF(Q5&lt;&gt;"", Q5, IF(R5&lt;&gt;"", R5, IF(I5&lt;&gt;"", I5*MJup_to_Mearth, IF(J5&lt;&gt;"", J5*MJup_to_Mearth, U5))))</f>
        <v>15.8</v>
      </c>
      <c r="W5">
        <f>SQRT(P5/bigG)*Qs/((V5*Mearth_to_Msun)*(O5*Rsun_to_AU)^5)*(H5)^(13/2)/1000000000</f>
        <v>263631.35231649829</v>
      </c>
    </row>
    <row r="6" spans="1:23">
      <c r="A6">
        <v>313</v>
      </c>
      <c r="B6" t="s">
        <v>142</v>
      </c>
      <c r="C6" t="s">
        <v>14</v>
      </c>
      <c r="D6">
        <v>6</v>
      </c>
      <c r="E6" s="1">
        <f>IF(COUNTIF(B$2:B$420, B6) &gt; 1, 1, 0)</f>
        <v>1</v>
      </c>
      <c r="F6">
        <v>4.3122999999999996</v>
      </c>
      <c r="G6">
        <v>4.6800000000000001E-2</v>
      </c>
      <c r="H6">
        <f t="shared" si="0"/>
        <v>4.6800000000000001E-2</v>
      </c>
      <c r="J6">
        <v>1.26E-2</v>
      </c>
      <c r="L6">
        <v>0.77</v>
      </c>
      <c r="N6">
        <v>4.47</v>
      </c>
      <c r="O6">
        <f>IF(M6&lt;&gt;"", M6, IF(AND(L6&lt;&gt;"", N6&lt;&gt;""), SQRT(bigG_mks*(L6*Msun_to_kg)/10^(N6-2))/Rsun_to_m))</f>
        <v>0.84825444294354746</v>
      </c>
      <c r="P6">
        <f>IF(L6&lt;&gt;"", L6, 10^(N6-2)*(O6*Rsun_to_m)^2/bigG_mks*Msun_to_kg)</f>
        <v>0.77</v>
      </c>
      <c r="R6">
        <v>4</v>
      </c>
      <c r="U6" t="b">
        <f>IF(S6&lt;&gt;"", IF(S6&lt;Weiss_Rp_limit_1, 4*PI()/3*(S6*REarth)^3*(Weiss_dens_fac_1+Weiss_dens_fac_2*S6)/MEarth*1000, IF(S6&lt;Weiss_Rp_limit_2, Weiss_Mp_fac*(S6)^Weiss_Mp_exp, MJup_to_Mearth)))</f>
        <v>0</v>
      </c>
      <c r="V6">
        <f>IF(Q6&lt;&gt;"", Q6, IF(R6&lt;&gt;"", R6, IF(I6&lt;&gt;"", I6*MJup_to_Mearth, IF(J6&lt;&gt;"", J6*MJup_to_Mearth, U6))))</f>
        <v>4</v>
      </c>
      <c r="W6">
        <f>SQRT(P6/bigG)*Qs/((V6*Mearth_to_Msun)*(O6*Rsun_to_AU)^5)*(H6)^(13/2)/1000000000</f>
        <v>19275.318202479903</v>
      </c>
    </row>
    <row r="7" spans="1:23">
      <c r="A7">
        <v>314</v>
      </c>
      <c r="B7" t="s">
        <v>142</v>
      </c>
      <c r="C7" t="s">
        <v>16</v>
      </c>
      <c r="D7">
        <v>6</v>
      </c>
      <c r="E7" s="1">
        <f>IF(COUNTIF(B$2:B$420, B7) &gt; 1, 1, 0)</f>
        <v>1</v>
      </c>
      <c r="F7">
        <v>9.6183999999999994</v>
      </c>
      <c r="G7">
        <v>7.9899999999999999E-2</v>
      </c>
      <c r="H7">
        <f t="shared" si="0"/>
        <v>7.9899999999999999E-2</v>
      </c>
      <c r="J7">
        <v>2.0799999999999999E-2</v>
      </c>
      <c r="L7">
        <v>0.77</v>
      </c>
      <c r="N7">
        <v>4.47</v>
      </c>
      <c r="O7">
        <f>IF(M7&lt;&gt;"", M7, IF(AND(L7&lt;&gt;"", N7&lt;&gt;""), SQRT(bigG_mks*(L7*Msun_to_kg)/10^(N7-2))/Rsun_to_m))</f>
        <v>0.84825444294354746</v>
      </c>
      <c r="P7">
        <f>IF(L7&lt;&gt;"", L7, 10^(N7-2)*(O7*Rsun_to_m)^2/bigG_mks*Msun_to_kg)</f>
        <v>0.77</v>
      </c>
      <c r="R7">
        <v>6.6</v>
      </c>
      <c r="U7" t="b">
        <f>IF(S7&lt;&gt;"", IF(S7&lt;Weiss_Rp_limit_1, 4*PI()/3*(S7*REarth)^3*(Weiss_dens_fac_1+Weiss_dens_fac_2*S7)/MEarth*1000, IF(S7&lt;Weiss_Rp_limit_2, Weiss_Mp_fac*(S7)^Weiss_Mp_exp, MJup_to_Mearth)))</f>
        <v>0</v>
      </c>
      <c r="V7">
        <f>IF(Q7&lt;&gt;"", Q7, IF(R7&lt;&gt;"", R7, IF(I7&lt;&gt;"", I7*MJup_to_Mearth, IF(J7&lt;&gt;"", J7*MJup_to_Mearth, U7))))</f>
        <v>6.6</v>
      </c>
      <c r="W7">
        <f>SQRT(P7/bigG)*Qs/((V7*Mearth_to_Msun)*(O7*Rsun_to_AU)^5)*(H7)^(13/2)/1000000000</f>
        <v>377984.18796944304</v>
      </c>
    </row>
    <row r="8" spans="1:23">
      <c r="A8">
        <v>853</v>
      </c>
      <c r="B8" t="s">
        <v>103</v>
      </c>
      <c r="C8" t="s">
        <v>14</v>
      </c>
      <c r="D8">
        <v>2</v>
      </c>
      <c r="E8" s="1">
        <f>IF(COUNTIF(B$2:B$420, B8) &gt; 1, 1, 0)</f>
        <v>1</v>
      </c>
      <c r="F8">
        <v>3.4876811999999999</v>
      </c>
      <c r="G8">
        <v>4.7399999999999998E-2</v>
      </c>
      <c r="H8">
        <f t="shared" si="0"/>
        <v>4.7399999999999998E-2</v>
      </c>
      <c r="I8">
        <v>0.16</v>
      </c>
      <c r="K8">
        <v>0.51</v>
      </c>
      <c r="L8">
        <v>1.17</v>
      </c>
      <c r="M8">
        <v>1.56</v>
      </c>
      <c r="N8">
        <v>4.12</v>
      </c>
      <c r="O8">
        <f>IF(M8&lt;&gt;"", M8, IF(AND(L8&lt;&gt;"", N8&lt;&gt;""), SQRT(bigG_mks*(L8*Msun_to_kg)/10^(N8-2))/Rsun_to_m))</f>
        <v>1.56</v>
      </c>
      <c r="P8">
        <f>IF(L8&lt;&gt;"", L8, 10^(N8-2)*(O8*Rsun_to_m)^2/bigG_mks*Msun_to_kg)</f>
        <v>1.17</v>
      </c>
      <c r="Q8">
        <v>51.1</v>
      </c>
      <c r="S8">
        <v>5.77</v>
      </c>
      <c r="T8">
        <v>5.2999999999999999E-2</v>
      </c>
      <c r="U8">
        <f>IF(S8&lt;&gt;"", IF(S8&lt;Weiss_Rp_limit_1, 4*PI()/3*(S8*REarth)^3*(Weiss_dens_fac_1+Weiss_dens_fac_2*S8)/MEarth*1000, IF(S8&lt;Weiss_Rp_limit_2, Weiss_Mp_fac*(S8)^Weiss_Mp_exp, MJup_to_Mearth)))</f>
        <v>318</v>
      </c>
      <c r="V8">
        <f>IF(Q8&lt;&gt;"", Q8, IF(R8&lt;&gt;"", R8, IF(I8&lt;&gt;"", I8*MJup_to_Mearth, IF(J8&lt;&gt;"", J8*MJup_to_Mearth, U8))))</f>
        <v>51.1</v>
      </c>
      <c r="W8">
        <f>SQRT(P8/bigG)*Qs/((V8*Mearth_to_Msun)*(O8*Rsun_to_AU)^5)*(H8)^(13/2)/1000000000</f>
        <v>96.041097681293451</v>
      </c>
    </row>
    <row r="9" spans="1:23">
      <c r="A9">
        <v>854</v>
      </c>
      <c r="B9" t="s">
        <v>103</v>
      </c>
      <c r="C9" t="s">
        <v>16</v>
      </c>
      <c r="D9">
        <v>2</v>
      </c>
      <c r="E9" s="1">
        <f>IF(COUNTIF(B$2:B$420, B9) &gt; 1, 1, 0)</f>
        <v>1</v>
      </c>
      <c r="F9">
        <v>6.0297599999999996</v>
      </c>
      <c r="G9">
        <v>6.8400000000000002E-2</v>
      </c>
      <c r="H9">
        <f t="shared" si="0"/>
        <v>6.8400000000000002E-2</v>
      </c>
      <c r="I9">
        <v>0.01</v>
      </c>
      <c r="K9">
        <v>0.112</v>
      </c>
      <c r="L9">
        <v>1.17</v>
      </c>
      <c r="M9">
        <v>1.56</v>
      </c>
      <c r="N9">
        <v>4.12</v>
      </c>
      <c r="O9">
        <f>IF(M9&lt;&gt;"", M9, IF(AND(L9&lt;&gt;"", N9&lt;&gt;""), SQRT(bigG_mks*(L9*Msun_to_kg)/10^(N9-2))/Rsun_to_m))</f>
        <v>1.56</v>
      </c>
      <c r="P9">
        <f>IF(L9&lt;&gt;"", L9, 10^(N9-2)*(O9*Rsun_to_m)^2/bigG_mks*Msun_to_kg)</f>
        <v>1.17</v>
      </c>
      <c r="Q9">
        <v>3.78</v>
      </c>
      <c r="S9">
        <v>1.25</v>
      </c>
      <c r="T9">
        <v>1.0999999999999999E-2</v>
      </c>
      <c r="U9">
        <f>IF(S9&lt;&gt;"", IF(S9&lt;Weiss_Rp_limit_1, 4*PI()/3*(S9*REarth)^3*(Weiss_dens_fac_1+Weiss_dens_fac_2*S9)/MEarth*1000, IF(S9&lt;Weiss_Rp_limit_2, Weiss_Mp_fac*(S9)^Weiss_Mp_exp, MJup_to_Mearth)))</f>
        <v>2.3832540749152651</v>
      </c>
      <c r="V9">
        <f>IF(Q9&lt;&gt;"", Q9, IF(R9&lt;&gt;"", R9, IF(I9&lt;&gt;"", I9*MJup_to_Mearth, IF(J9&lt;&gt;"", J9*MJup_to_Mearth, U9))))</f>
        <v>3.78</v>
      </c>
      <c r="W9">
        <f>SQRT(P9/bigG)*Qs/((V9*Mearth_to_Msun)*(O9*Rsun_to_AU)^5)*(H9)^(13/2)/1000000000</f>
        <v>14082.885739652882</v>
      </c>
    </row>
    <row r="10" spans="1:23">
      <c r="A10">
        <v>855</v>
      </c>
      <c r="B10" t="s">
        <v>175</v>
      </c>
      <c r="C10" t="s">
        <v>14</v>
      </c>
      <c r="D10">
        <v>5</v>
      </c>
      <c r="E10" s="1">
        <f>IF(COUNTIF(B$2:B$420, B10) &gt; 1, 1, 0)</f>
        <v>1</v>
      </c>
      <c r="F10">
        <v>5.2869599999999997</v>
      </c>
      <c r="H10">
        <f t="shared" si="0"/>
        <v>5.5365454952938452E-2</v>
      </c>
      <c r="I10">
        <v>1E-3</v>
      </c>
      <c r="K10">
        <v>4.2000000000000003E-2</v>
      </c>
      <c r="L10">
        <v>0.81</v>
      </c>
      <c r="M10">
        <v>0.76</v>
      </c>
      <c r="N10">
        <v>4.58</v>
      </c>
      <c r="O10">
        <f>IF(M10&lt;&gt;"", M10, IF(AND(L10&lt;&gt;"", N10&lt;&gt;""), SQRT(bigG_mks*(L10*Msun_to_kg)/10^(N10-2))/Rsun_to_m))</f>
        <v>0.76</v>
      </c>
      <c r="P10">
        <f>IF(L10&lt;&gt;"", L10, 10^(N10-2)*(O10*Rsun_to_m)^2/bigG_mks*Msun_to_kg)</f>
        <v>0.81</v>
      </c>
      <c r="Q10">
        <v>0.41</v>
      </c>
      <c r="S10">
        <v>0.47</v>
      </c>
      <c r="T10">
        <v>4.0000000000000001E-3</v>
      </c>
      <c r="U10">
        <f>IF(S10&lt;&gt;"", IF(S10&lt;Weiss_Rp_limit_1, 4*PI()/3*(S10*REarth)^3*(Weiss_dens_fac_1+Weiss_dens_fac_2*S10)/MEarth*1000, IF(S10&lt;Weiss_Rp_limit_2, Weiss_Mp_fac*(S10)^Weiss_Mp_exp, MJup_to_Mearth)))</f>
        <v>7.6445736988866628E-2</v>
      </c>
      <c r="V10">
        <f>IF(Q10&lt;&gt;"", Q10, IF(R10&lt;&gt;"", R10, IF(I10&lt;&gt;"", I10*MJup_to_Mearth, IF(J10&lt;&gt;"", J10*MJup_to_Mearth, U10))))</f>
        <v>0.41</v>
      </c>
      <c r="W10">
        <f>SQRT(P10/bigG)*Qs/((V10*Mearth_to_Msun)*(O10*Rsun_to_AU)^5)*(H10)^(13/2)/1000000000</f>
        <v>996075.41478019929</v>
      </c>
    </row>
    <row r="11" spans="1:23">
      <c r="A11">
        <v>856</v>
      </c>
      <c r="B11" t="s">
        <v>175</v>
      </c>
      <c r="C11" t="s">
        <v>16</v>
      </c>
      <c r="D11">
        <v>5</v>
      </c>
      <c r="E11" s="1">
        <f>IF(COUNTIF(B$2:B$420, B11) &gt; 1, 1, 0)</f>
        <v>1</v>
      </c>
      <c r="F11">
        <v>7.0714199999999998</v>
      </c>
      <c r="H11">
        <f t="shared" si="0"/>
        <v>6.7210833033196138E-2</v>
      </c>
      <c r="I11">
        <v>8.9999999999999993E-3</v>
      </c>
      <c r="K11">
        <v>5.1999999999999998E-2</v>
      </c>
      <c r="L11">
        <v>0.81</v>
      </c>
      <c r="M11">
        <v>0.76</v>
      </c>
      <c r="N11">
        <v>4.58</v>
      </c>
      <c r="O11">
        <f>IF(M11&lt;&gt;"", M11, IF(AND(L11&lt;&gt;"", N11&lt;&gt;""), SQRT(bigG_mks*(L11*Msun_to_kg)/10^(N11-2))/Rsun_to_m))</f>
        <v>0.76</v>
      </c>
      <c r="P11">
        <f>IF(L11&lt;&gt;"", L11, 10^(N11-2)*(O11*Rsun_to_m)^2/bigG_mks*Msun_to_kg)</f>
        <v>0.81</v>
      </c>
      <c r="Q11">
        <v>3</v>
      </c>
      <c r="S11">
        <v>0.57999999999999996</v>
      </c>
      <c r="T11">
        <v>5.0000000000000001E-3</v>
      </c>
      <c r="U11">
        <f>IF(S11&lt;&gt;"", IF(S11&lt;Weiss_Rp_limit_1, 4*PI()/3*(S11*REarth)^3*(Weiss_dens_fac_1+Weiss_dens_fac_2*S11)/MEarth*1000, IF(S11&lt;Weiss_Rp_limit_2, Weiss_Mp_fac*(S11)^Weiss_Mp_exp, MJup_to_Mearth)))</f>
        <v>0.15697796815164899</v>
      </c>
      <c r="V11">
        <f>IF(Q11&lt;&gt;"", Q11, IF(R11&lt;&gt;"", R11, IF(I11&lt;&gt;"", I11*MJup_to_Mearth, IF(J11&lt;&gt;"", J11*MJup_to_Mearth, U11))))</f>
        <v>3</v>
      </c>
      <c r="W11">
        <f>SQRT(P11/bigG)*Qs/((V11*Mearth_to_Msun)*(O11*Rsun_to_AU)^5)*(H11)^(13/2)/1000000000</f>
        <v>480017.92693391122</v>
      </c>
    </row>
    <row r="12" spans="1:23">
      <c r="A12">
        <v>865</v>
      </c>
      <c r="B12" t="s">
        <v>181</v>
      </c>
      <c r="C12" t="s">
        <v>14</v>
      </c>
      <c r="D12">
        <v>2</v>
      </c>
      <c r="E12" s="1">
        <f>IF(COUNTIF(B$2:B$420, B12) &gt; 1, 1, 0)</f>
        <v>1</v>
      </c>
      <c r="F12">
        <v>5.4122000000000003</v>
      </c>
      <c r="G12">
        <v>6.6000000000000003E-2</v>
      </c>
      <c r="H12">
        <f t="shared" si="0"/>
        <v>6.6000000000000003E-2</v>
      </c>
      <c r="K12">
        <v>0.42899999999999999</v>
      </c>
      <c r="L12">
        <v>1.28</v>
      </c>
      <c r="M12">
        <v>1.1599999999999999</v>
      </c>
      <c r="N12">
        <v>4.3</v>
      </c>
      <c r="O12">
        <f>IF(M12&lt;&gt;"", M12, IF(AND(L12&lt;&gt;"", N12&lt;&gt;""), SQRT(bigG_mks*(L12*Msun_to_kg)/10^(N12-2))/Rsun_to_m))</f>
        <v>1.1599999999999999</v>
      </c>
      <c r="P12">
        <f>IF(L12&lt;&gt;"", L12, 10^(N12-2)*(O12*Rsun_to_m)^2/bigG_mks*Msun_to_kg)</f>
        <v>1.28</v>
      </c>
      <c r="S12">
        <v>4.8099999999999996</v>
      </c>
      <c r="T12">
        <v>4.3999999999999997E-2</v>
      </c>
      <c r="U12">
        <f>IF(S12&lt;&gt;"", IF(S12&lt;Weiss_Rp_limit_1, 4*PI()/3*(S12*REarth)^3*(Weiss_dens_fac_1+Weiss_dens_fac_2*S12)/MEarth*1000, IF(S12&lt;Weiss_Rp_limit_2, Weiss_Mp_fac*(S12)^Weiss_Mp_exp, MJup_to_Mearth)))</f>
        <v>318</v>
      </c>
      <c r="V12">
        <f>IF(Q12&lt;&gt;"", Q12, IF(R12&lt;&gt;"", R12, IF(I12&lt;&gt;"", I12*MJup_to_Mearth, IF(J12&lt;&gt;"", J12*MJup_to_Mearth, U12))))</f>
        <v>318</v>
      </c>
      <c r="W12">
        <f>SQRT(P12/bigG)*Qs/((V12*Mearth_to_Msun)*(O12*Rsun_to_AU)^5)*(H12)^(13/2)/1000000000</f>
        <v>610.62187008466231</v>
      </c>
    </row>
    <row r="13" spans="1:23">
      <c r="A13">
        <v>866</v>
      </c>
      <c r="B13" t="s">
        <v>181</v>
      </c>
      <c r="C13" t="s">
        <v>16</v>
      </c>
      <c r="D13">
        <v>2</v>
      </c>
      <c r="E13" s="1">
        <f>IF(COUNTIF(B$2:B$420, B13) &gt; 1, 1, 0)</f>
        <v>1</v>
      </c>
      <c r="F13">
        <v>7.1259389999999998</v>
      </c>
      <c r="G13">
        <v>7.1999999999999995E-2</v>
      </c>
      <c r="H13">
        <f t="shared" si="0"/>
        <v>7.1999999999999995E-2</v>
      </c>
      <c r="K13">
        <v>0.14399999999999999</v>
      </c>
      <c r="L13">
        <v>1.28</v>
      </c>
      <c r="M13">
        <v>1.1599999999999999</v>
      </c>
      <c r="N13">
        <v>4.3</v>
      </c>
      <c r="O13">
        <f>IF(M13&lt;&gt;"", M13, IF(AND(L13&lt;&gt;"", N13&lt;&gt;""), SQRT(bigG_mks*(L13*Msun_to_kg)/10^(N13-2))/Rsun_to_m))</f>
        <v>1.1599999999999999</v>
      </c>
      <c r="P13">
        <f>IF(L13&lt;&gt;"", L13, 10^(N13-2)*(O13*Rsun_to_m)^2/bigG_mks*Msun_to_kg)</f>
        <v>1.28</v>
      </c>
      <c r="S13">
        <v>1.61</v>
      </c>
      <c r="T13">
        <v>1.4999999999999999E-2</v>
      </c>
      <c r="U13">
        <f>IF(S13&lt;&gt;"", IF(S13&lt;Weiss_Rp_limit_1, 4*PI()/3*(S13*REarth)^3*(Weiss_dens_fac_1+Weiss_dens_fac_2*S13)/MEarth*1000, IF(S13&lt;Weiss_Rp_limit_2, Weiss_Mp_fac*(S13)^Weiss_Mp_exp, MJup_to_Mearth)))</f>
        <v>4.1889033948796799</v>
      </c>
      <c r="V13">
        <f>IF(Q13&lt;&gt;"", Q13, IF(R13&lt;&gt;"", R13, IF(I13&lt;&gt;"", I13*MJup_to_Mearth, IF(J13&lt;&gt;"", J13*MJup_to_Mearth, U13))))</f>
        <v>4.1889033948796799</v>
      </c>
      <c r="W13">
        <f>SQRT(P13/bigG)*Qs/((V13*Mearth_to_Msun)*(O13*Rsun_to_AU)^5)*(H13)^(13/2)/1000000000</f>
        <v>81606.504530536215</v>
      </c>
    </row>
    <row r="14" spans="1:23">
      <c r="A14">
        <v>871</v>
      </c>
      <c r="B14" t="s">
        <v>87</v>
      </c>
      <c r="C14" t="s">
        <v>14</v>
      </c>
      <c r="D14">
        <v>4</v>
      </c>
      <c r="E14" s="1">
        <f>IF(COUNTIF(B$2:B$420, B14) &gt; 1, 1, 0)</f>
        <v>1</v>
      </c>
      <c r="F14">
        <v>3.1799970000000002</v>
      </c>
      <c r="G14">
        <v>4.3999999999999997E-2</v>
      </c>
      <c r="H14">
        <f t="shared" si="0"/>
        <v>4.3999999999999997E-2</v>
      </c>
      <c r="K14">
        <v>0.13900000000000001</v>
      </c>
      <c r="M14">
        <v>1.41</v>
      </c>
      <c r="N14">
        <v>4.2</v>
      </c>
      <c r="O14">
        <f>IF(M14&lt;&gt;"", M14, IF(AND(L14&lt;&gt;"", N14&lt;&gt;""), SQRT(bigG_mks*(L14*Msun_to_kg)/10^(N14-2))/Rsun_to_m))</f>
        <v>1.41</v>
      </c>
      <c r="P14">
        <f>IF(L14&lt;&gt;"", L14, 10^(N14-2)*(O14*Rsun_to_m)^2/bigG_mks/Msun_to_kg)</f>
        <v>1.1425538140022027</v>
      </c>
      <c r="S14">
        <v>1.56</v>
      </c>
      <c r="T14">
        <v>1.4E-2</v>
      </c>
      <c r="U14">
        <f>IF(S14&lt;&gt;"", IF(S14&lt;Weiss_Rp_limit_1, 4*PI()/3*(S14*REarth)^3*(Weiss_dens_fac_1+Weiss_dens_fac_2*S14)/MEarth*1000, IF(S14&lt;Weiss_Rp_limit_2, Weiss_Mp_fac*(S14)^Weiss_Mp_exp, MJup_to_Mearth)))</f>
        <v>4.0677865543878342</v>
      </c>
      <c r="V14">
        <f>IF(Q14&lt;&gt;"", Q14, IF(R14&lt;&gt;"", R14, IF(I14&lt;&gt;"", I14*MJup_to_Mearth, IF(J14&lt;&gt;"", J14*MJup_to_Mearth, U14))))</f>
        <v>4.0677865543878342</v>
      </c>
      <c r="W14">
        <f>SQRT(P14/bigG)*Qs/((V14*Mearth_to_Msun)*(O14*Rsun_to_AU)^5)*(H14)^(13/2)/1000000000</f>
        <v>1218.3606525725402</v>
      </c>
    </row>
    <row r="15" spans="1:23">
      <c r="A15">
        <v>872</v>
      </c>
      <c r="B15" t="s">
        <v>87</v>
      </c>
      <c r="C15" t="s">
        <v>16</v>
      </c>
      <c r="D15">
        <v>4</v>
      </c>
      <c r="E15" s="1">
        <f>IF(COUNTIF(B$2:B$420, B15) &gt; 1, 1, 0)</f>
        <v>1</v>
      </c>
      <c r="F15">
        <v>4.9014249999999997</v>
      </c>
      <c r="G15">
        <v>5.8999999999999997E-2</v>
      </c>
      <c r="H15">
        <f t="shared" si="0"/>
        <v>5.8999999999999997E-2</v>
      </c>
      <c r="K15">
        <v>0.161</v>
      </c>
      <c r="M15">
        <v>1.41</v>
      </c>
      <c r="N15">
        <v>4.2</v>
      </c>
      <c r="O15">
        <f>IF(M15&lt;&gt;"", M15, IF(AND(L15&lt;&gt;"", N15&lt;&gt;""), SQRT(bigG_mks*(L15*Msun_to_kg)/10^(N15-2))/Rsun_to_m))</f>
        <v>1.41</v>
      </c>
      <c r="P15">
        <f>IF(L15&lt;&gt;"", L15, 10^(N15-2)*(O15*Rsun_to_m)^2/bigG_mks/Msun_to_kg)</f>
        <v>1.1425538140022027</v>
      </c>
      <c r="S15">
        <v>1.81</v>
      </c>
      <c r="T15">
        <v>1.7000000000000001E-2</v>
      </c>
      <c r="U15">
        <f>IF(S15&lt;&gt;"", IF(S15&lt;Weiss_Rp_limit_1, 4*PI()/3*(S15*REarth)^3*(Weiss_dens_fac_1+Weiss_dens_fac_2*S15)/MEarth*1000, IF(S15&lt;Weiss_Rp_limit_2, Weiss_Mp_fac*(S15)^Weiss_Mp_exp, MJup_to_Mearth)))</f>
        <v>4.6708224035581569</v>
      </c>
      <c r="V15">
        <f>IF(Q15&lt;&gt;"", Q15, IF(R15&lt;&gt;"", R15, IF(I15&lt;&gt;"", I15*MJup_to_Mearth, IF(J15&lt;&gt;"", J15*MJup_to_Mearth, U15))))</f>
        <v>4.6708224035581569</v>
      </c>
      <c r="W15">
        <f>SQRT(P15/bigG)*Qs/((V15*Mearth_to_Msun)*(O15*Rsun_to_AU)^5)*(H15)^(13/2)/1000000000</f>
        <v>7142.2713379150573</v>
      </c>
    </row>
    <row r="16" spans="1:23">
      <c r="A16">
        <v>873</v>
      </c>
      <c r="B16" t="s">
        <v>87</v>
      </c>
      <c r="C16" t="s">
        <v>23</v>
      </c>
      <c r="D16">
        <v>4</v>
      </c>
      <c r="E16" s="1">
        <f>IF(COUNTIF(B$2:B$420, B16) &gt; 1, 1, 0)</f>
        <v>1</v>
      </c>
      <c r="F16">
        <v>7.9582030000000001</v>
      </c>
      <c r="G16">
        <v>8.2000000000000003E-2</v>
      </c>
      <c r="H16">
        <f t="shared" si="0"/>
        <v>8.2000000000000003E-2</v>
      </c>
      <c r="K16">
        <v>9.5000000000000001E-2</v>
      </c>
      <c r="M16">
        <v>1.41</v>
      </c>
      <c r="N16">
        <v>4.2</v>
      </c>
      <c r="O16">
        <f>IF(M16&lt;&gt;"", M16, IF(AND(L16&lt;&gt;"", N16&lt;&gt;""), SQRT(bigG_mks*(L16*Msun_to_kg)/10^(N16-2))/Rsun_to_m))</f>
        <v>1.41</v>
      </c>
      <c r="P16">
        <f>IF(L16&lt;&gt;"", L16, 10^(N16-2)*(O16*Rsun_to_m)^2/bigG_mks/Msun_to_kg)</f>
        <v>1.1425538140022027</v>
      </c>
      <c r="S16">
        <v>1.07</v>
      </c>
      <c r="T16">
        <v>0.01</v>
      </c>
      <c r="U16">
        <f>IF(S16&lt;&gt;"", IF(S16&lt;Weiss_Rp_limit_1, 4*PI()/3*(S16*REarth)^3*(Weiss_dens_fac_1+Weiss_dens_fac_2*S16)/MEarth*1000, IF(S16&lt;Weiss_Rp_limit_2, Weiss_Mp_fac*(S16)^Weiss_Mp_exp, MJup_to_Mearth)))</f>
        <v>1.3580247887713606</v>
      </c>
      <c r="V16">
        <f>IF(Q16&lt;&gt;"", Q16, IF(R16&lt;&gt;"", R16, IF(I16&lt;&gt;"", I16*MJup_to_Mearth, IF(J16&lt;&gt;"", J16*MJup_to_Mearth, U16))))</f>
        <v>1.3580247887713606</v>
      </c>
      <c r="W16">
        <f>SQRT(P16/bigG)*Qs/((V16*Mearth_to_Msun)*(O16*Rsun_to_AU)^5)*(H16)^(13/2)/1000000000</f>
        <v>208724.75849248783</v>
      </c>
    </row>
    <row r="17" spans="1:23">
      <c r="A17">
        <v>885</v>
      </c>
      <c r="B17" t="s">
        <v>159</v>
      </c>
      <c r="C17" t="s">
        <v>14</v>
      </c>
      <c r="D17">
        <v>2</v>
      </c>
      <c r="E17" s="1">
        <f>IF(COUNTIF(B$2:B$420, B17) &gt; 1, 1, 0)</f>
        <v>1</v>
      </c>
      <c r="F17">
        <v>4.7539999999999996</v>
      </c>
      <c r="H17">
        <f t="shared" si="0"/>
        <v>5.0272797904905082E-2</v>
      </c>
      <c r="I17">
        <v>3.6999999999999998E-2</v>
      </c>
      <c r="K17">
        <v>0.16200000000000001</v>
      </c>
      <c r="L17">
        <v>0.75</v>
      </c>
      <c r="M17">
        <v>0.69</v>
      </c>
      <c r="N17">
        <v>4.6399999999999997</v>
      </c>
      <c r="O17">
        <f>IF(M17&lt;&gt;"", M17, IF(AND(L17&lt;&gt;"", N17&lt;&gt;""), SQRT(bigG_mks*(L17*Msun_to_kg)/10^(N17-2))/Rsun_to_m))</f>
        <v>0.69</v>
      </c>
      <c r="P17">
        <f>IF(L17&lt;&gt;"", L17, 10^(N17-2)*(O17*Rsun_to_m)^2/bigG_mks/Msun_to_kg)</f>
        <v>0.75</v>
      </c>
      <c r="Q17">
        <v>11.7</v>
      </c>
      <c r="S17">
        <v>1.82</v>
      </c>
      <c r="T17">
        <v>1.7000000000000001E-2</v>
      </c>
      <c r="U17">
        <f>IF(S17&lt;&gt;"", IF(S17&lt;Weiss_Rp_limit_1, 4*PI()/3*(S17*REarth)^3*(Weiss_dens_fac_1+Weiss_dens_fac_2*S17)/MEarth*1000, IF(S17&lt;Weiss_Rp_limit_2, Weiss_Mp_fac*(S17)^Weiss_Mp_exp, MJup_to_Mearth)))</f>
        <v>4.6948170251710115</v>
      </c>
      <c r="V17">
        <f>IF(Q17&lt;&gt;"", Q17, IF(R17&lt;&gt;"", R17, IF(I17&lt;&gt;"", I17*MJup_to_Mearth, IF(J17&lt;&gt;"", J17*MJup_to_Mearth, U17))))</f>
        <v>11.7</v>
      </c>
      <c r="W17">
        <f>SQRT(P17/bigG)*Qs/((V17*Mearth_to_Msun)*(O17*Rsun_to_AU)^5)*(H17)^(13/2)/1000000000</f>
        <v>29081.247838161398</v>
      </c>
    </row>
    <row r="18" spans="1:23">
      <c r="A18">
        <v>886</v>
      </c>
      <c r="B18" t="s">
        <v>159</v>
      </c>
      <c r="C18" t="s">
        <v>16</v>
      </c>
      <c r="D18">
        <v>2</v>
      </c>
      <c r="E18" s="1">
        <f>IF(COUNTIF(B$2:B$420, B18) &gt; 1, 1, 0)</f>
        <v>1</v>
      </c>
      <c r="F18">
        <v>8.9250699999999998</v>
      </c>
      <c r="H18">
        <f t="shared" si="0"/>
        <v>7.6507032771385888E-2</v>
      </c>
      <c r="I18">
        <v>2.7E-2</v>
      </c>
      <c r="K18">
        <v>0.19400000000000001</v>
      </c>
      <c r="L18">
        <v>0.75</v>
      </c>
      <c r="M18">
        <v>0.69</v>
      </c>
      <c r="N18">
        <v>4.6399999999999997</v>
      </c>
      <c r="O18">
        <f>IF(M18&lt;&gt;"", M18, IF(AND(L18&lt;&gt;"", N18&lt;&gt;""), SQRT(bigG_mks*(L18*Msun_to_kg)/10^(N18-2))/Rsun_to_m))</f>
        <v>0.69</v>
      </c>
      <c r="P18">
        <f>IF(L18&lt;&gt;"", L18, 10^(N18-2)*(O18*Rsun_to_m)^2/bigG_mks/Msun_to_kg)</f>
        <v>0.75</v>
      </c>
      <c r="Q18">
        <v>8.6999999999999993</v>
      </c>
      <c r="S18">
        <v>2.1800000000000002</v>
      </c>
      <c r="T18">
        <v>0.02</v>
      </c>
      <c r="U18">
        <f>IF(S18&lt;&gt;"", IF(S18&lt;Weiss_Rp_limit_1, 4*PI()/3*(S18*REarth)^3*(Weiss_dens_fac_1+Weiss_dens_fac_2*S18)/MEarth*1000, IF(S18&lt;Weiss_Rp_limit_2, Weiss_Mp_fac*(S18)^Weiss_Mp_exp, MJup_to_Mearth)))</f>
        <v>5.5528612143792859</v>
      </c>
      <c r="V18">
        <f>IF(Q18&lt;&gt;"", Q18, IF(R18&lt;&gt;"", R18, IF(I18&lt;&gt;"", I18*MJup_to_Mearth, IF(J18&lt;&gt;"", J18*MJup_to_Mearth, U18))))</f>
        <v>8.6999999999999993</v>
      </c>
      <c r="W18">
        <f>SQRT(P18/bigG)*Qs/((V18*Mearth_to_Msun)*(O18*Rsun_to_AU)^5)*(H18)^(13/2)/1000000000</f>
        <v>599340.48142535286</v>
      </c>
    </row>
    <row r="19" spans="1:23">
      <c r="A19">
        <v>887</v>
      </c>
      <c r="B19" t="s">
        <v>171</v>
      </c>
      <c r="C19" t="s">
        <v>14</v>
      </c>
      <c r="D19">
        <v>3</v>
      </c>
      <c r="E19" s="1">
        <f>IF(COUNTIF(B$2:B$420, B19) &gt; 1, 1, 0)</f>
        <v>1</v>
      </c>
      <c r="F19">
        <v>5.1885490000000001</v>
      </c>
      <c r="G19">
        <v>5.2999999999999999E-2</v>
      </c>
      <c r="H19">
        <f t="shared" si="0"/>
        <v>5.2999999999999999E-2</v>
      </c>
      <c r="K19">
        <v>0.112</v>
      </c>
      <c r="L19">
        <v>0.56000000000000005</v>
      </c>
      <c r="M19">
        <v>0.67</v>
      </c>
      <c r="N19">
        <v>4.6500000000000004</v>
      </c>
      <c r="O19">
        <f>IF(M19&lt;&gt;"", M19, IF(AND(L19&lt;&gt;"", N19&lt;&gt;""), SQRT(bigG_mks*(L19*Msun_to_kg)/10^(N19-2))/Rsun_to_m))</f>
        <v>0.67</v>
      </c>
      <c r="P19">
        <f>IF(L19&lt;&gt;"", L19, 10^(N19-2)*(O19*Rsun_to_m)^2/bigG_mks/Msun_to_kg)</f>
        <v>0.56000000000000005</v>
      </c>
      <c r="S19">
        <v>1.26</v>
      </c>
      <c r="T19">
        <v>1.2E-2</v>
      </c>
      <c r="U19">
        <f>IF(S19&lt;&gt;"", IF(S19&lt;Weiss_Rp_limit_1, 4*PI()/3*(S19*REarth)^3*(Weiss_dens_fac_1+Weiss_dens_fac_2*S19)/MEarth*1000, IF(S19&lt;Weiss_Rp_limit_2, Weiss_Mp_fac*(S19)^Weiss_Mp_exp, MJup_to_Mearth)))</f>
        <v>2.4533214587332899</v>
      </c>
      <c r="V19">
        <f>IF(Q19&lt;&gt;"", Q19, IF(R19&lt;&gt;"", R19, IF(I19&lt;&gt;"", I19*MJup_to_Mearth, IF(J19&lt;&gt;"", J19*MJup_to_Mearth, U19))))</f>
        <v>2.4533214587332899</v>
      </c>
      <c r="W19">
        <f>SQRT(P19/bigG)*Qs/((V19*Mearth_to_Msun)*(O19*Rsun_to_AU)^5)*(H19)^(13/2)/1000000000</f>
        <v>195707.53644526433</v>
      </c>
    </row>
    <row r="20" spans="1:23">
      <c r="A20">
        <v>888</v>
      </c>
      <c r="B20" t="s">
        <v>171</v>
      </c>
      <c r="C20" t="s">
        <v>16</v>
      </c>
      <c r="D20">
        <v>3</v>
      </c>
      <c r="E20" s="1">
        <f>IF(COUNTIF(B$2:B$420, B20) &gt; 1, 1, 0)</f>
        <v>1</v>
      </c>
      <c r="F20">
        <v>8.0410000000000004</v>
      </c>
      <c r="H20">
        <f t="shared" si="0"/>
        <v>6.4745447065800127E-2</v>
      </c>
      <c r="I20">
        <v>8.9999999999999993E-3</v>
      </c>
      <c r="K20">
        <v>0.14299999999999999</v>
      </c>
      <c r="L20">
        <v>0.56000000000000005</v>
      </c>
      <c r="M20">
        <v>0.67</v>
      </c>
      <c r="N20">
        <v>4.6500000000000004</v>
      </c>
      <c r="O20">
        <f>IF(M20&lt;&gt;"", M20, IF(AND(L20&lt;&gt;"", N20&lt;&gt;""), SQRT(bigG_mks*(L20*Msun_to_kg)/10^(N20-2))/Rsun_to_m))</f>
        <v>0.67</v>
      </c>
      <c r="P20">
        <f>IF(L20&lt;&gt;"", L20, 10^(N20-2)*(O20*Rsun_to_m)^2/bigG_mks/Msun_to_kg)</f>
        <v>0.56000000000000005</v>
      </c>
      <c r="Q20">
        <v>2.8</v>
      </c>
      <c r="S20">
        <v>1.6</v>
      </c>
      <c r="T20">
        <v>1.4999999999999999E-2</v>
      </c>
      <c r="U20">
        <f>IF(S20&lt;&gt;"", IF(S20&lt;Weiss_Rp_limit_1, 4*PI()/3*(S20*REarth)^3*(Weiss_dens_fac_1+Weiss_dens_fac_2*S20)/MEarth*1000, IF(S20&lt;Weiss_Rp_limit_2, Weiss_Mp_fac*(S20)^Weiss_Mp_exp, MJup_to_Mearth)))</f>
        <v>4.1647013518585068</v>
      </c>
      <c r="V20">
        <f>IF(Q20&lt;&gt;"", Q20, IF(R20&lt;&gt;"", R20, IF(I20&lt;&gt;"", I20*MJup_to_Mearth, IF(J20&lt;&gt;"", J20*MJup_to_Mearth, U20))))</f>
        <v>2.8</v>
      </c>
      <c r="W20">
        <f>SQRT(P20/bigG)*Qs/((V20*Mearth_to_Msun)*(O20*Rsun_to_AU)^5)*(H20)^(13/2)/1000000000</f>
        <v>629898.89277368237</v>
      </c>
    </row>
    <row r="21" spans="1:23">
      <c r="A21">
        <v>890</v>
      </c>
      <c r="B21" t="s">
        <v>53</v>
      </c>
      <c r="C21" t="s">
        <v>14</v>
      </c>
      <c r="D21">
        <v>2</v>
      </c>
      <c r="E21" s="1">
        <f>IF(COUNTIF(B$2:B$420, B21) &gt; 1, 1, 0)</f>
        <v>1</v>
      </c>
      <c r="F21">
        <v>2.4036789999999999</v>
      </c>
      <c r="G21">
        <v>3.5999999999999997E-2</v>
      </c>
      <c r="H21">
        <f t="shared" si="0"/>
        <v>3.5999999999999997E-2</v>
      </c>
      <c r="K21">
        <v>9.7000000000000003E-2</v>
      </c>
      <c r="L21">
        <v>1</v>
      </c>
      <c r="M21">
        <v>1.21</v>
      </c>
      <c r="N21">
        <v>4.3099999999999996</v>
      </c>
      <c r="O21">
        <f>IF(M21&lt;&gt;"", M21, IF(AND(L21&lt;&gt;"", N21&lt;&gt;""), SQRT(bigG_mks*(L21*Msun_to_kg)/10^(N21-2))/Rsun_to_m))</f>
        <v>1.21</v>
      </c>
      <c r="P21">
        <f>IF(L21&lt;&gt;"", L21, 10^(N21-2)*(O21*Rsun_to_m)^2/bigG_mks/Msun_to_kg)</f>
        <v>1</v>
      </c>
      <c r="S21">
        <v>1.0900000000000001</v>
      </c>
      <c r="T21">
        <v>0.01</v>
      </c>
      <c r="U21">
        <f>IF(S21&lt;&gt;"", IF(S21&lt;Weiss_Rp_limit_1, 4*PI()/3*(S21*REarth)^3*(Weiss_dens_fac_1+Weiss_dens_fac_2*S21)/MEarth*1000, IF(S21&lt;Weiss_Rp_limit_2, Weiss_Mp_fac*(S21)^Weiss_Mp_exp, MJup_to_Mearth)))</f>
        <v>1.4516768735201071</v>
      </c>
      <c r="V21">
        <f>IF(Q21&lt;&gt;"", Q21, IF(R21&lt;&gt;"", R21, IF(I21&lt;&gt;"", I21*MJup_to_Mearth, IF(J21&lt;&gt;"", J21*MJup_to_Mearth, U21))))</f>
        <v>1.4516768735201071</v>
      </c>
      <c r="W21">
        <f>SQRT(P21/bigG)*Qs/((V21*Mearth_to_Msun)*(O21*Rsun_to_AU)^5)*(H21)^(13/2)/1000000000</f>
        <v>1862.1656036007219</v>
      </c>
    </row>
    <row r="22" spans="1:23">
      <c r="A22">
        <v>891</v>
      </c>
      <c r="B22" t="s">
        <v>53</v>
      </c>
      <c r="C22" t="s">
        <v>16</v>
      </c>
      <c r="D22">
        <v>2</v>
      </c>
      <c r="E22" s="1">
        <f>IF(COUNTIF(B$2:B$420, B22) &gt; 1, 1, 0)</f>
        <v>1</v>
      </c>
      <c r="F22">
        <v>8.9908889999999992</v>
      </c>
      <c r="G22">
        <v>8.6999999999999994E-2</v>
      </c>
      <c r="H22">
        <f t="shared" si="0"/>
        <v>8.6999999999999994E-2</v>
      </c>
      <c r="K22">
        <v>0.23200000000000001</v>
      </c>
      <c r="L22">
        <v>1</v>
      </c>
      <c r="M22">
        <v>1.21</v>
      </c>
      <c r="N22">
        <v>4.3099999999999996</v>
      </c>
      <c r="O22">
        <f>IF(M22&lt;&gt;"", M22, IF(AND(L22&lt;&gt;"", N22&lt;&gt;""), SQRT(bigG_mks*(L22*Msun_to_kg)/10^(N22-2))/Rsun_to_m))</f>
        <v>1.21</v>
      </c>
      <c r="P22">
        <f>IF(L22&lt;&gt;"", L22, 10^(N22-2)*(O22*Rsun_to_m)^2/bigG_mks/Msun_to_kg)</f>
        <v>1</v>
      </c>
      <c r="S22">
        <v>2.6</v>
      </c>
      <c r="T22">
        <v>2.4E-2</v>
      </c>
      <c r="U22">
        <f>IF(S22&lt;&gt;"", IF(S22&lt;Weiss_Rp_limit_1, 4*PI()/3*(S22*REarth)^3*(Weiss_dens_fac_1+Weiss_dens_fac_2*S22)/MEarth*1000, IF(S22&lt;Weiss_Rp_limit_2, Weiss_Mp_fac*(S22)^Weiss_Mp_exp, MJup_to_Mearth)))</f>
        <v>6.541502227515033</v>
      </c>
      <c r="V22">
        <f>IF(Q22&lt;&gt;"", Q22, IF(R22&lt;&gt;"", R22, IF(I22&lt;&gt;"", I22*MJup_to_Mearth, IF(J22&lt;&gt;"", J22*MJup_to_Mearth, U22))))</f>
        <v>6.541502227515033</v>
      </c>
      <c r="W22">
        <f>SQRT(P22/bigG)*Qs/((V22*Mearth_to_Msun)*(O22*Rsun_to_AU)^5)*(H22)^(13/2)/1000000000</f>
        <v>127973.3833861757</v>
      </c>
    </row>
    <row r="23" spans="1:23">
      <c r="A23">
        <v>898</v>
      </c>
      <c r="B23" t="s">
        <v>54</v>
      </c>
      <c r="C23" t="s">
        <v>14</v>
      </c>
      <c r="D23">
        <v>2</v>
      </c>
      <c r="E23" s="1">
        <f>IF(COUNTIF(B$2:B$420, B23) &gt; 1, 1, 0)</f>
        <v>1</v>
      </c>
      <c r="F23">
        <v>2.4220820000000001</v>
      </c>
      <c r="G23">
        <v>3.5000000000000003E-2</v>
      </c>
      <c r="H23">
        <f t="shared" si="0"/>
        <v>3.5000000000000003E-2</v>
      </c>
      <c r="K23">
        <v>0.32100000000000001</v>
      </c>
      <c r="M23">
        <v>0.84</v>
      </c>
      <c r="N23">
        <v>4.57</v>
      </c>
      <c r="O23">
        <f>IF(M23&lt;&gt;"", M23, IF(AND(L23&lt;&gt;"", N23&lt;&gt;""), SQRT(bigG_mks*(L23*Msun_to_kg)/10^(N23-2))/Rsun_to_m))</f>
        <v>0.84</v>
      </c>
      <c r="P23">
        <f>IF(L23&lt;&gt;"", L23, 10^(N23-2)*(O23*Rsun_to_m)^2/bigG_mks/Msun_to_kg)</f>
        <v>0.95059825164722145</v>
      </c>
      <c r="S23">
        <v>3.6</v>
      </c>
      <c r="T23">
        <v>3.3000000000000002E-2</v>
      </c>
      <c r="U23">
        <f>IF(S23&lt;&gt;"", IF(S23&lt;Weiss_Rp_limit_1, 4*PI()/3*(S23*REarth)^3*(Weiss_dens_fac_1+Weiss_dens_fac_2*S23)/MEarth*1000, IF(S23&lt;Weiss_Rp_limit_2, Weiss_Mp_fac*(S23)^Weiss_Mp_exp, MJup_to_Mearth)))</f>
        <v>8.8534717470155808</v>
      </c>
      <c r="V23">
        <f>IF(Q23&lt;&gt;"", Q23, IF(R23&lt;&gt;"", R23, IF(I23&lt;&gt;"", I23*MJup_to_Mearth, IF(J23&lt;&gt;"", J23*MJup_to_Mearth, U23))))</f>
        <v>8.8534717470155808</v>
      </c>
      <c r="W23">
        <f>SQRT(P23/bigG)*Qs/((V23*Mearth_to_Msun)*(O23*Rsun_to_AU)^5)*(H23)^(13/2)/1000000000</f>
        <v>1537.3742869705309</v>
      </c>
    </row>
    <row r="24" spans="1:23">
      <c r="A24">
        <v>899</v>
      </c>
      <c r="B24" t="s">
        <v>54</v>
      </c>
      <c r="C24" t="s">
        <v>16</v>
      </c>
      <c r="D24">
        <v>2</v>
      </c>
      <c r="E24" s="1">
        <f>IF(COUNTIF(B$2:B$420, B24) &gt; 1, 1, 0)</f>
        <v>1</v>
      </c>
      <c r="F24">
        <v>4.1251030000000002</v>
      </c>
      <c r="G24">
        <v>4.9000000000000002E-2</v>
      </c>
      <c r="H24">
        <f t="shared" si="0"/>
        <v>4.9000000000000002E-2</v>
      </c>
      <c r="K24">
        <v>8.2000000000000003E-2</v>
      </c>
      <c r="M24">
        <v>0.84</v>
      </c>
      <c r="N24">
        <v>4.57</v>
      </c>
      <c r="O24">
        <f>IF(M24&lt;&gt;"", M24, IF(AND(L24&lt;&gt;"", N24&lt;&gt;""), SQRT(bigG_mks*(L24*Msun_to_kg)/10^(N24-2))/Rsun_to_m))</f>
        <v>0.84</v>
      </c>
      <c r="P24">
        <f>IF(L24&lt;&gt;"", L24, 10^(N24-2)*(O24*Rsun_to_m)^2/bigG_mks/Msun_to_kg)</f>
        <v>0.95059825164722145</v>
      </c>
      <c r="S24">
        <v>0.92</v>
      </c>
      <c r="T24">
        <v>8.0000000000000002E-3</v>
      </c>
      <c r="U24">
        <f>IF(S24&lt;&gt;"", IF(S24&lt;Weiss_Rp_limit_1, 4*PI()/3*(S24*REarth)^3*(Weiss_dens_fac_1+Weiss_dens_fac_2*S24)/MEarth*1000, IF(S24&lt;Weiss_Rp_limit_2, Weiss_Mp_fac*(S24)^Weiss_Mp_exp, MJup_to_Mearth)))</f>
        <v>0.79075115396692841</v>
      </c>
      <c r="V24">
        <f>IF(Q24&lt;&gt;"", Q24, IF(R24&lt;&gt;"", R24, IF(I24&lt;&gt;"", I24*MJup_to_Mearth, IF(J24&lt;&gt;"", J24*MJup_to_Mearth, U24))))</f>
        <v>0.79075115396692841</v>
      </c>
      <c r="W24">
        <f>SQRT(P24/bigG)*Qs/((V24*Mearth_to_Msun)*(O24*Rsun_to_AU)^5)*(H24)^(13/2)/1000000000</f>
        <v>153350.64830689217</v>
      </c>
    </row>
    <row r="25" spans="1:23">
      <c r="A25">
        <v>914</v>
      </c>
      <c r="B25" t="s">
        <v>131</v>
      </c>
      <c r="C25" t="s">
        <v>14</v>
      </c>
      <c r="D25">
        <v>2</v>
      </c>
      <c r="E25" s="1">
        <f>IF(COUNTIF(B$2:B$420, B25) &gt; 1, 1, 0)</f>
        <v>1</v>
      </c>
      <c r="F25">
        <v>4.1643889999999999</v>
      </c>
      <c r="G25">
        <v>4.1000000000000002E-2</v>
      </c>
      <c r="H25">
        <f t="shared" si="0"/>
        <v>4.1000000000000002E-2</v>
      </c>
      <c r="K25">
        <v>0.21099999999999999</v>
      </c>
      <c r="L25">
        <v>0.55000000000000004</v>
      </c>
      <c r="M25">
        <v>0.51</v>
      </c>
      <c r="N25">
        <v>4.74</v>
      </c>
      <c r="O25">
        <f>IF(M25&lt;&gt;"", M25, IF(AND(L25&lt;&gt;"", N25&lt;&gt;""), SQRT(bigG_mks*(L25*Msun_to_kg)/10^(N25-2))/Rsun_to_m))</f>
        <v>0.51</v>
      </c>
      <c r="P25">
        <f>IF(L25&lt;&gt;"", L25, 10^(N25-2)*(O25*Rsun_to_m)^2/bigG_mks/Msun_to_kg)</f>
        <v>0.55000000000000004</v>
      </c>
      <c r="S25">
        <v>2.37</v>
      </c>
      <c r="T25">
        <v>2.1999999999999999E-2</v>
      </c>
      <c r="U25">
        <f>IF(S25&lt;&gt;"", IF(S25&lt;Weiss_Rp_limit_1, 4*PI()/3*(S25*REarth)^3*(Weiss_dens_fac_1+Weiss_dens_fac_2*S25)/MEarth*1000, IF(S25&lt;Weiss_Rp_limit_2, Weiss_Mp_fac*(S25)^Weiss_Mp_exp, MJup_to_Mearth)))</f>
        <v>6.0016165137552608</v>
      </c>
      <c r="V25">
        <f>IF(Q25&lt;&gt;"", Q25, IF(R25&lt;&gt;"", R25, IF(I25&lt;&gt;"", I25*MJup_to_Mearth, IF(J25&lt;&gt;"", J25*MJup_to_Mearth, U25))))</f>
        <v>6.0016165137552608</v>
      </c>
      <c r="W25">
        <f>SQRT(P25/bigG)*Qs/((V25*Mearth_to_Msun)*(O25*Rsun_to_AU)^5)*(H25)^(13/2)/1000000000</f>
        <v>58479.83604896727</v>
      </c>
    </row>
    <row r="26" spans="1:23">
      <c r="A26">
        <v>915</v>
      </c>
      <c r="B26" t="s">
        <v>131</v>
      </c>
      <c r="C26" t="s">
        <v>16</v>
      </c>
      <c r="D26">
        <v>2</v>
      </c>
      <c r="E26" s="1">
        <f>IF(COUNTIF(B$2:B$420, B26) &gt; 1, 1, 0)</f>
        <v>1</v>
      </c>
      <c r="F26">
        <v>5.774464</v>
      </c>
      <c r="G26">
        <v>5.0999999999999997E-2</v>
      </c>
      <c r="H26">
        <f t="shared" si="0"/>
        <v>5.0999999999999997E-2</v>
      </c>
      <c r="K26">
        <v>6.6000000000000003E-2</v>
      </c>
      <c r="L26">
        <v>0.55000000000000004</v>
      </c>
      <c r="M26">
        <v>0.51</v>
      </c>
      <c r="N26">
        <v>4.74</v>
      </c>
      <c r="O26">
        <f>IF(M26&lt;&gt;"", M26, IF(AND(L26&lt;&gt;"", N26&lt;&gt;""), SQRT(bigG_mks*(L26*Msun_to_kg)/10^(N26-2))/Rsun_to_m))</f>
        <v>0.51</v>
      </c>
      <c r="P26">
        <f>IF(L26&lt;&gt;"", L26, 10^(N26-2)*(O26*Rsun_to_m)^2/bigG_mks/Msun_to_kg)</f>
        <v>0.55000000000000004</v>
      </c>
      <c r="S26">
        <v>0.74</v>
      </c>
      <c r="T26">
        <v>7.0000000000000001E-3</v>
      </c>
      <c r="U26">
        <f>IF(S26&lt;&gt;"", IF(S26&lt;Weiss_Rp_limit_1, 4*PI()/3*(S26*REarth)^3*(Weiss_dens_fac_1+Weiss_dens_fac_2*S26)/MEarth*1000, IF(S26&lt;Weiss_Rp_limit_2, Weiss_Mp_fac*(S26)^Weiss_Mp_exp, MJup_to_Mearth)))</f>
        <v>0.36624886891607572</v>
      </c>
      <c r="V26">
        <f>IF(Q26&lt;&gt;"", Q26, IF(R26&lt;&gt;"", R26, IF(I26&lt;&gt;"", I26*MJup_to_Mearth, IF(J26&lt;&gt;"", J26*MJup_to_Mearth, U26))))</f>
        <v>0.36624886891607572</v>
      </c>
      <c r="W26">
        <f>SQRT(P26/bigG)*Qs/((V26*Mearth_to_Msun)*(O26*Rsun_to_AU)^5)*(H26)^(13/2)/1000000000</f>
        <v>3959215.7823119815</v>
      </c>
    </row>
    <row r="27" spans="1:23">
      <c r="A27">
        <v>931</v>
      </c>
      <c r="B27" t="s">
        <v>211</v>
      </c>
      <c r="C27" t="s">
        <v>14</v>
      </c>
      <c r="D27">
        <v>3</v>
      </c>
      <c r="E27" s="1">
        <f>IF(COUNTIF(B$2:B$420, B27) &gt; 1, 1, 0)</f>
        <v>1</v>
      </c>
      <c r="F27">
        <v>6.1781959999999998</v>
      </c>
      <c r="G27">
        <v>6.7000000000000004E-2</v>
      </c>
      <c r="H27">
        <f t="shared" si="0"/>
        <v>6.7000000000000004E-2</v>
      </c>
      <c r="K27">
        <v>0.108</v>
      </c>
      <c r="M27">
        <v>1.18</v>
      </c>
      <c r="N27">
        <v>4.3099999999999996</v>
      </c>
      <c r="O27">
        <f>IF(M27&lt;&gt;"", M27, IF(AND(L27&lt;&gt;"", N27&lt;&gt;""), SQRT(bigG_mks*(L27*Msun_to_kg)/10^(N27-2))/Rsun_to_m))</f>
        <v>1.18</v>
      </c>
      <c r="P27">
        <f>IF(L27&lt;&gt;"", L27, 10^(N27-2)*(O27*Rsun_to_m)^2/bigG_mks/Msun_to_kg)</f>
        <v>1.0308665642619295</v>
      </c>
      <c r="S27">
        <v>1.21</v>
      </c>
      <c r="T27">
        <v>1.0999999999999999E-2</v>
      </c>
      <c r="U27">
        <f>IF(S27&lt;&gt;"", IF(S27&lt;Weiss_Rp_limit_1, 4*PI()/3*(S27*REarth)^3*(Weiss_dens_fac_1+Weiss_dens_fac_2*S27)/MEarth*1000, IF(S27&lt;Weiss_Rp_limit_2, Weiss_Mp_fac*(S27)^Weiss_Mp_exp, MJup_to_Mearth)))</f>
        <v>2.1177413626229034</v>
      </c>
      <c r="V27">
        <f>IF(Q27&lt;&gt;"", Q27, IF(R27&lt;&gt;"", R27, IF(I27&lt;&gt;"", I27*MJup_to_Mearth, IF(J27&lt;&gt;"", J27*MJup_to_Mearth, U27))))</f>
        <v>2.1177413626229034</v>
      </c>
      <c r="W27">
        <f>SQRT(P27/bigG)*Qs/((V27*Mearth_to_Msun)*(O27*Rsun_to_AU)^5)*(H27)^(13/2)/1000000000</f>
        <v>83301.600169025245</v>
      </c>
    </row>
    <row r="28" spans="1:23">
      <c r="A28">
        <v>932</v>
      </c>
      <c r="B28" t="s">
        <v>211</v>
      </c>
      <c r="C28" t="s">
        <v>16</v>
      </c>
      <c r="D28">
        <v>3</v>
      </c>
      <c r="E28" s="1">
        <f>IF(COUNTIF(B$2:B$420, B28) &gt; 1, 1, 0)</f>
        <v>1</v>
      </c>
      <c r="F28">
        <v>6.4149139999999996</v>
      </c>
      <c r="G28">
        <v>6.8000000000000005E-2</v>
      </c>
      <c r="H28">
        <f t="shared" si="0"/>
        <v>6.8000000000000005E-2</v>
      </c>
      <c r="K28">
        <v>0.114</v>
      </c>
      <c r="M28">
        <v>1.18</v>
      </c>
      <c r="N28">
        <v>4.3099999999999996</v>
      </c>
      <c r="O28">
        <f>IF(M28&lt;&gt;"", M28, IF(AND(L28&lt;&gt;"", N28&lt;&gt;""), SQRT(bigG_mks*(L28*Msun_to_kg)/10^(N28-2))/Rsun_to_m))</f>
        <v>1.18</v>
      </c>
      <c r="P28">
        <f>IF(L28&lt;&gt;"", L28, 10^(N28-2)*(O28*Rsun_to_m)^2/bigG_mks/Msun_to_kg)</f>
        <v>1.0308665642619295</v>
      </c>
      <c r="S28">
        <v>1.28</v>
      </c>
      <c r="T28">
        <v>1.2E-2</v>
      </c>
      <c r="U28">
        <f>IF(S28&lt;&gt;"", IF(S28&lt;Weiss_Rp_limit_1, 4*PI()/3*(S28*REarth)^3*(Weiss_dens_fac_1+Weiss_dens_fac_2*S28)/MEarth*1000, IF(S28&lt;Weiss_Rp_limit_2, Weiss_Mp_fac*(S28)^Weiss_Mp_exp, MJup_to_Mearth)))</f>
        <v>2.5980322369265898</v>
      </c>
      <c r="V28">
        <f>IF(Q28&lt;&gt;"", Q28, IF(R28&lt;&gt;"", R28, IF(I28&lt;&gt;"", I28*MJup_to_Mearth, IF(J28&lt;&gt;"", J28*MJup_to_Mearth, U28))))</f>
        <v>2.5980322369265898</v>
      </c>
      <c r="W28">
        <f>SQRT(P28/bigG)*Qs/((V28*Mearth_to_Msun)*(O28*Rsun_to_AU)^5)*(H28)^(13/2)/1000000000</f>
        <v>74765.878829753055</v>
      </c>
    </row>
    <row r="29" spans="1:23">
      <c r="A29">
        <v>951</v>
      </c>
      <c r="B29" t="s">
        <v>80</v>
      </c>
      <c r="C29" t="s">
        <v>14</v>
      </c>
      <c r="D29">
        <v>2</v>
      </c>
      <c r="E29" s="1">
        <f>IF(COUNTIF(B$2:B$420, B29) &gt; 1, 1, 0)</f>
        <v>1</v>
      </c>
      <c r="F29">
        <v>3.107675</v>
      </c>
      <c r="G29">
        <v>3.9E-2</v>
      </c>
      <c r="H29">
        <f t="shared" si="0"/>
        <v>3.9E-2</v>
      </c>
      <c r="K29">
        <v>6.2E-2</v>
      </c>
      <c r="L29">
        <v>1</v>
      </c>
      <c r="M29">
        <v>0.79</v>
      </c>
      <c r="N29">
        <v>4.57</v>
      </c>
      <c r="O29">
        <f>IF(M29&lt;&gt;"", M29, IF(AND(L29&lt;&gt;"", N29&lt;&gt;""), SQRT(bigG_mks*(L29*Msun_to_kg)/10^(N29-2))/Rsun_to_m))</f>
        <v>0.79</v>
      </c>
      <c r="P29">
        <f>IF(L29&lt;&gt;"", L29, 10^(N29-2)*(O29*Rsun_to_m)^2/bigG_mks/Msun_to_kg)</f>
        <v>1</v>
      </c>
      <c r="S29">
        <v>0.69</v>
      </c>
      <c r="T29">
        <v>6.0000000000000001E-3</v>
      </c>
      <c r="U29">
        <f>IF(S29&lt;&gt;"", IF(S29&lt;Weiss_Rp_limit_1, 4*PI()/3*(S29*REarth)^3*(Weiss_dens_fac_1+Weiss_dens_fac_2*S29)/MEarth*1000, IF(S29&lt;Weiss_Rp_limit_2, Weiss_Mp_fac*(S29)^Weiss_Mp_exp, MJup_to_Mearth)))</f>
        <v>0.28672197667276966</v>
      </c>
      <c r="V29">
        <f>IF(Q29&lt;&gt;"", Q29, IF(R29&lt;&gt;"", R29, IF(I29&lt;&gt;"", I29*MJup_to_Mearth, IF(J29&lt;&gt;"", J29*MJup_to_Mearth, U29))))</f>
        <v>0.28672197667276966</v>
      </c>
      <c r="W29">
        <f>SQRT(P29/bigG)*Qs/((V29*Mearth_to_Msun)*(O29*Rsun_to_AU)^5)*(H29)^(13/2)/1000000000</f>
        <v>133712.60887230118</v>
      </c>
    </row>
    <row r="30" spans="1:23">
      <c r="A30">
        <v>952</v>
      </c>
      <c r="B30" t="s">
        <v>80</v>
      </c>
      <c r="C30" t="s">
        <v>16</v>
      </c>
      <c r="D30">
        <v>2</v>
      </c>
      <c r="E30" s="1">
        <f>IF(COUNTIF(B$2:B$420, B30) &gt; 1, 1, 0)</f>
        <v>1</v>
      </c>
      <c r="F30">
        <v>7.0106060000000001</v>
      </c>
      <c r="G30">
        <v>6.7000000000000004E-2</v>
      </c>
      <c r="H30">
        <f t="shared" si="0"/>
        <v>6.7000000000000004E-2</v>
      </c>
      <c r="K30">
        <v>0.126</v>
      </c>
      <c r="L30">
        <v>1</v>
      </c>
      <c r="M30">
        <v>0.79</v>
      </c>
      <c r="N30">
        <v>4.57</v>
      </c>
      <c r="O30">
        <f>IF(M30&lt;&gt;"", M30, IF(AND(L30&lt;&gt;"", N30&lt;&gt;""), SQRT(bigG_mks*(L30*Msun_to_kg)/10^(N30-2))/Rsun_to_m))</f>
        <v>0.79</v>
      </c>
      <c r="P30">
        <f>IF(L30&lt;&gt;"", L30, 10^(N30-2)*(O30*Rsun_to_m)^2/bigG_mks/Msun_to_kg)</f>
        <v>1</v>
      </c>
      <c r="S30">
        <v>1.41</v>
      </c>
      <c r="T30">
        <v>1.2999999999999999E-2</v>
      </c>
      <c r="U30">
        <f>IF(S30&lt;&gt;"", IF(S30&lt;Weiss_Rp_limit_1, 4*PI()/3*(S30*REarth)^3*(Weiss_dens_fac_1+Weiss_dens_fac_2*S30)/MEarth*1000, IF(S30&lt;Weiss_Rp_limit_2, Weiss_Mp_fac*(S30)^Weiss_Mp_exp, MJup_to_Mearth)))</f>
        <v>3.6988256446530943</v>
      </c>
      <c r="V30">
        <f>IF(Q30&lt;&gt;"", Q30, IF(R30&lt;&gt;"", R30, IF(I30&lt;&gt;"", I30*MJup_to_Mearth, IF(J30&lt;&gt;"", J30*MJup_to_Mearth, U30))))</f>
        <v>3.6988256446530943</v>
      </c>
      <c r="W30">
        <f>SQRT(P30/bigG)*Qs/((V30*Mearth_to_Msun)*(O30*Rsun_to_AU)^5)*(H30)^(13/2)/1000000000</f>
        <v>349249.47048680973</v>
      </c>
    </row>
    <row r="31" spans="1:23">
      <c r="A31">
        <v>953</v>
      </c>
      <c r="B31" t="s">
        <v>41</v>
      </c>
      <c r="C31" t="s">
        <v>14</v>
      </c>
      <c r="D31">
        <v>3</v>
      </c>
      <c r="E31" s="1">
        <f>IF(COUNTIF(B$2:B$420, B31) &gt; 1, 1, 0)</f>
        <v>1</v>
      </c>
      <c r="F31">
        <v>2.024152</v>
      </c>
      <c r="G31">
        <v>3.2000000000000001E-2</v>
      </c>
      <c r="H31">
        <f t="shared" si="0"/>
        <v>3.2000000000000001E-2</v>
      </c>
      <c r="K31">
        <v>0.17799999999999999</v>
      </c>
      <c r="L31">
        <v>0.99</v>
      </c>
      <c r="M31">
        <v>1.27</v>
      </c>
      <c r="N31">
        <v>4.26</v>
      </c>
      <c r="O31">
        <f>IF(M31&lt;&gt;"", M31, IF(AND(L31&lt;&gt;"", N31&lt;&gt;""), SQRT(bigG_mks*(L31*Msun_to_kg)/10^(N31-2))/Rsun_to_m))</f>
        <v>1.27</v>
      </c>
      <c r="P31">
        <f>IF(L31&lt;&gt;"", L31, 10^(N31-2)*(O31*Rsun_to_m)^2/bigG_mks/Msun_to_kg)</f>
        <v>0.99</v>
      </c>
      <c r="S31">
        <v>1.99</v>
      </c>
      <c r="T31">
        <v>1.7999999999999999E-2</v>
      </c>
      <c r="U31">
        <f>IF(S31&lt;&gt;"", IF(S31&lt;Weiss_Rp_limit_1, 4*PI()/3*(S31*REarth)^3*(Weiss_dens_fac_1+Weiss_dens_fac_2*S31)/MEarth*1000, IF(S31&lt;Weiss_Rp_limit_2, Weiss_Mp_fac*(S31)^Weiss_Mp_exp, MJup_to_Mearth)))</f>
        <v>5.1013561065970592</v>
      </c>
      <c r="V31">
        <f>IF(Q31&lt;&gt;"", Q31, IF(R31&lt;&gt;"", R31, IF(I31&lt;&gt;"", I31*MJup_to_Mearth, IF(J31&lt;&gt;"", J31*MJup_to_Mearth, U31))))</f>
        <v>5.1013561065970592</v>
      </c>
      <c r="W31">
        <f>SQRT(P31/bigG)*Qs/((V31*Mearth_to_Msun)*(O31*Rsun_to_AU)^5)*(H31)^(13/2)/1000000000</f>
        <v>192.50280663456039</v>
      </c>
    </row>
    <row r="32" spans="1:23">
      <c r="A32">
        <v>954</v>
      </c>
      <c r="B32" t="s">
        <v>41</v>
      </c>
      <c r="C32" t="s">
        <v>16</v>
      </c>
      <c r="D32">
        <v>3</v>
      </c>
      <c r="E32" s="1">
        <f>IF(COUNTIF(B$2:B$420, B32) &gt; 1, 1, 0)</f>
        <v>1</v>
      </c>
      <c r="F32">
        <v>4.7617019999999997</v>
      </c>
      <c r="G32">
        <v>5.7000000000000002E-2</v>
      </c>
      <c r="H32">
        <f t="shared" si="0"/>
        <v>5.7000000000000002E-2</v>
      </c>
      <c r="K32">
        <v>0.255</v>
      </c>
      <c r="L32">
        <v>0.99</v>
      </c>
      <c r="M32">
        <v>1.27</v>
      </c>
      <c r="N32">
        <v>4.26</v>
      </c>
      <c r="O32">
        <f>IF(M32&lt;&gt;"", M32, IF(AND(L32&lt;&gt;"", N32&lt;&gt;""), SQRT(bigG_mks*(L32*Msun_to_kg)/10^(N32-2))/Rsun_to_m))</f>
        <v>1.27</v>
      </c>
      <c r="P32">
        <f>IF(L32&lt;&gt;"", L32, 10^(N32-2)*(O32*Rsun_to_m)^2/bigG_mks/Msun_to_kg)</f>
        <v>0.99</v>
      </c>
      <c r="S32">
        <v>2.86</v>
      </c>
      <c r="T32">
        <v>2.5999999999999999E-2</v>
      </c>
      <c r="U32">
        <f>IF(S32&lt;&gt;"", IF(S32&lt;Weiss_Rp_limit_1, 4*PI()/3*(S32*REarth)^3*(Weiss_dens_fac_1+Weiss_dens_fac_2*S32)/MEarth*1000, IF(S32&lt;Weiss_Rp_limit_2, Weiss_Mp_fac*(S32)^Weiss_Mp_exp, MJup_to_Mearth)))</f>
        <v>7.1478049152296199</v>
      </c>
      <c r="V32">
        <f>IF(Q32&lt;&gt;"", Q32, IF(R32&lt;&gt;"", R32, IF(I32&lt;&gt;"", I32*MJup_to_Mearth, IF(J32&lt;&gt;"", J32*MJup_to_Mearth, U32))))</f>
        <v>7.1478049152296199</v>
      </c>
      <c r="W32">
        <f>SQRT(P32/bigG)*Qs/((V32*Mearth_to_Msun)*(O32*Rsun_to_AU)^5)*(H32)^(13/2)/1000000000</f>
        <v>5856.8178683426495</v>
      </c>
    </row>
    <row r="33" spans="1:23">
      <c r="A33">
        <v>966</v>
      </c>
      <c r="B33" t="s">
        <v>33</v>
      </c>
      <c r="C33" t="s">
        <v>14</v>
      </c>
      <c r="D33">
        <v>2</v>
      </c>
      <c r="E33" s="1">
        <f>IF(COUNTIF(B$2:B$420, B33) &gt; 1, 1, 0)</f>
        <v>1</v>
      </c>
      <c r="F33">
        <v>1.729366</v>
      </c>
      <c r="G33">
        <v>2.8000000000000001E-2</v>
      </c>
      <c r="H33">
        <f t="shared" si="0"/>
        <v>2.8000000000000001E-2</v>
      </c>
      <c r="K33">
        <v>0.161</v>
      </c>
      <c r="M33">
        <v>0.85</v>
      </c>
      <c r="N33">
        <v>4.55</v>
      </c>
      <c r="O33">
        <f>IF(M33&lt;&gt;"", M33, IF(AND(L33&lt;&gt;"", N33&lt;&gt;""), SQRT(bigG_mks*(L33*Msun_to_kg)/10^(N33-2))/Rsun_to_m))</f>
        <v>0.85</v>
      </c>
      <c r="P33">
        <f>IF(L33&lt;&gt;"", L33, 10^(N33-2)*(O33*Rsun_to_m)^2/bigG_mks/Msun_to_kg)</f>
        <v>0.92955756687118107</v>
      </c>
      <c r="S33">
        <v>1.8</v>
      </c>
      <c r="T33">
        <v>1.7000000000000001E-2</v>
      </c>
      <c r="U33">
        <f>IF(S33&lt;&gt;"", IF(S33&lt;Weiss_Rp_limit_1, 4*PI()/3*(S33*REarth)^3*(Weiss_dens_fac_1+Weiss_dens_fac_2*S33)/MEarth*1000, IF(S33&lt;Weiss_Rp_limit_2, Weiss_Mp_fac*(S33)^Weiss_Mp_exp, MJup_to_Mearth)))</f>
        <v>4.6468185004138594</v>
      </c>
      <c r="V33">
        <f>IF(Q33&lt;&gt;"", Q33, IF(R33&lt;&gt;"", R33, IF(I33&lt;&gt;"", I33*MJup_to_Mearth, IF(J33&lt;&gt;"", J33*MJup_to_Mearth, U33))))</f>
        <v>4.6468185004138594</v>
      </c>
      <c r="W33">
        <f>SQRT(P33/bigG)*Qs/((V33*Mearth_to_Msun)*(O33*Rsun_to_AU)^5)*(H33)^(13/2)/1000000000</f>
        <v>640.1236396356237</v>
      </c>
    </row>
    <row r="34" spans="1:23">
      <c r="A34">
        <v>967</v>
      </c>
      <c r="B34" t="s">
        <v>33</v>
      </c>
      <c r="C34" t="s">
        <v>16</v>
      </c>
      <c r="D34">
        <v>2</v>
      </c>
      <c r="E34" s="1">
        <f>IF(COUNTIF(B$2:B$420, B34) &gt; 1, 1, 0)</f>
        <v>1</v>
      </c>
      <c r="F34">
        <v>4.1800430000000004</v>
      </c>
      <c r="G34">
        <v>0.05</v>
      </c>
      <c r="H34">
        <f t="shared" si="0"/>
        <v>0.05</v>
      </c>
      <c r="K34">
        <v>0.32100000000000001</v>
      </c>
      <c r="M34">
        <v>0.85</v>
      </c>
      <c r="N34">
        <v>4.55</v>
      </c>
      <c r="O34">
        <f>IF(M34&lt;&gt;"", M34, IF(AND(L34&lt;&gt;"", N34&lt;&gt;""), SQRT(bigG_mks*(L34*Msun_to_kg)/10^(N34-2))/Rsun_to_m))</f>
        <v>0.85</v>
      </c>
      <c r="P34">
        <f>IF(L34&lt;&gt;"", L34, 10^(N34-2)*(O34*Rsun_to_m)^2/bigG_mks/Msun_to_kg)</f>
        <v>0.92955756687118107</v>
      </c>
      <c r="S34">
        <v>3.6</v>
      </c>
      <c r="T34">
        <v>3.3000000000000002E-2</v>
      </c>
      <c r="U34">
        <f>IF(S34&lt;&gt;"", IF(S34&lt;Weiss_Rp_limit_1, 4*PI()/3*(S34*REarth)^3*(Weiss_dens_fac_1+Weiss_dens_fac_2*S34)/MEarth*1000, IF(S34&lt;Weiss_Rp_limit_2, Weiss_Mp_fac*(S34)^Weiss_Mp_exp, MJup_to_Mearth)))</f>
        <v>8.8534717470155808</v>
      </c>
      <c r="V34">
        <f>IF(Q34&lt;&gt;"", Q34, IF(R34&lt;&gt;"", R34, IF(I34&lt;&gt;"", I34*MJup_to_Mearth, IF(J34&lt;&gt;"", J34*MJup_to_Mearth, U34))))</f>
        <v>8.8534717470155808</v>
      </c>
      <c r="W34">
        <f>SQRT(P34/bigG)*Qs/((V34*Mearth_to_Msun)*(O34*Rsun_to_AU)^5)*(H34)^(13/2)/1000000000</f>
        <v>14557.399293576465</v>
      </c>
    </row>
    <row r="35" spans="1:23">
      <c r="A35">
        <v>971</v>
      </c>
      <c r="B35" t="s">
        <v>102</v>
      </c>
      <c r="C35" t="s">
        <v>14</v>
      </c>
      <c r="D35">
        <v>4</v>
      </c>
      <c r="E35" s="1">
        <f>IF(COUNTIF(B$2:B$420, B35) &gt; 1, 1, 0)</f>
        <v>1</v>
      </c>
      <c r="F35">
        <v>3.4280539999999999</v>
      </c>
      <c r="G35">
        <v>4.3999999999999997E-2</v>
      </c>
      <c r="H35">
        <f t="shared" si="0"/>
        <v>4.3999999999999997E-2</v>
      </c>
      <c r="K35">
        <v>0.112</v>
      </c>
      <c r="M35">
        <v>0.94</v>
      </c>
      <c r="N35">
        <v>4.47</v>
      </c>
      <c r="O35">
        <f>IF(M35&lt;&gt;"", M35, IF(AND(L35&lt;&gt;"", N35&lt;&gt;""), SQRT(bigG_mks*(L35*Msun_to_kg)/10^(N35-2))/Rsun_to_m))</f>
        <v>0.94</v>
      </c>
      <c r="P35">
        <f>IF(L35&lt;&gt;"", L35, 10^(N35-2)*(O35*Rsun_to_m)^2/bigG_mks/Msun_to_kg)</f>
        <v>0.94557100444382169</v>
      </c>
      <c r="S35">
        <v>1.25</v>
      </c>
      <c r="T35">
        <v>1.0999999999999999E-2</v>
      </c>
      <c r="U35">
        <f>IF(S35&lt;&gt;"", IF(S35&lt;Weiss_Rp_limit_1, 4*PI()/3*(S35*REarth)^3*(Weiss_dens_fac_1+Weiss_dens_fac_2*S35)/MEarth*1000, IF(S35&lt;Weiss_Rp_limit_2, Weiss_Mp_fac*(S35)^Weiss_Mp_exp, MJup_to_Mearth)))</f>
        <v>2.3832540749152651</v>
      </c>
      <c r="V35">
        <f>IF(Q35&lt;&gt;"", Q35, IF(R35&lt;&gt;"", R35, IF(I35&lt;&gt;"", I35*MJup_to_Mearth, IF(J35&lt;&gt;"", J35*MJup_to_Mearth, U35))))</f>
        <v>2.3832540749152651</v>
      </c>
      <c r="W35">
        <f>SQRT(P35/bigG)*Qs/((V35*Mearth_to_Msun)*(O35*Rsun_to_AU)^5)*(H35)^(13/2)/1000000000</f>
        <v>14365.763526825993</v>
      </c>
    </row>
    <row r="36" spans="1:23">
      <c r="A36">
        <v>972</v>
      </c>
      <c r="B36" t="s">
        <v>102</v>
      </c>
      <c r="C36" t="s">
        <v>16</v>
      </c>
      <c r="D36">
        <v>4</v>
      </c>
      <c r="E36" s="1">
        <f>IF(COUNTIF(B$2:B$420, B36) &gt; 1, 1, 0)</f>
        <v>1</v>
      </c>
      <c r="F36">
        <v>7.3819980000000003</v>
      </c>
      <c r="G36">
        <v>7.2999999999999995E-2</v>
      </c>
      <c r="H36">
        <f t="shared" si="0"/>
        <v>7.2999999999999995E-2</v>
      </c>
      <c r="K36">
        <v>0.32900000000000001</v>
      </c>
      <c r="M36">
        <v>0.94</v>
      </c>
      <c r="N36">
        <v>4.47</v>
      </c>
      <c r="O36">
        <f>IF(M36&lt;&gt;"", M36, IF(AND(L36&lt;&gt;"", N36&lt;&gt;""), SQRT(bigG_mks*(L36*Msun_to_kg)/10^(N36-2))/Rsun_to_m))</f>
        <v>0.94</v>
      </c>
      <c r="P36">
        <f>IF(L36&lt;&gt;"", L36, 10^(N36-2)*(O36*Rsun_to_m)^2/bigG_mks/Msun_to_kg)</f>
        <v>0.94557100444382169</v>
      </c>
      <c r="S36">
        <v>3.69</v>
      </c>
      <c r="T36">
        <v>3.4000000000000002E-2</v>
      </c>
      <c r="U36">
        <f>IF(S36&lt;&gt;"", IF(S36&lt;Weiss_Rp_limit_1, 4*PI()/3*(S36*REarth)^3*(Weiss_dens_fac_1+Weiss_dens_fac_2*S36)/MEarth*1000, IF(S36&lt;Weiss_Rp_limit_2, Weiss_Mp_fac*(S36)^Weiss_Mp_exp, MJup_to_Mearth)))</f>
        <v>9.0591364378597046</v>
      </c>
      <c r="V36">
        <f>IF(Q36&lt;&gt;"", Q36, IF(R36&lt;&gt;"", R36, IF(I36&lt;&gt;"", I36*MJup_to_Mearth, IF(J36&lt;&gt;"", J36*MJup_to_Mearth, U36))))</f>
        <v>9.0591364378597046</v>
      </c>
      <c r="W36">
        <f>SQRT(P36/bigG)*Qs/((V36*Mearth_to_Msun)*(O36*Rsun_to_AU)^5)*(H36)^(13/2)/1000000000</f>
        <v>101523.93693009278</v>
      </c>
    </row>
    <row r="37" spans="1:23">
      <c r="A37">
        <v>995</v>
      </c>
      <c r="B37" t="s">
        <v>164</v>
      </c>
      <c r="C37" t="s">
        <v>14</v>
      </c>
      <c r="D37">
        <v>2</v>
      </c>
      <c r="E37" s="1">
        <f>IF(COUNTIF(B$2:B$420, B37) &gt; 1, 1, 0)</f>
        <v>1</v>
      </c>
      <c r="F37">
        <v>4.9213550000000001</v>
      </c>
      <c r="G37">
        <v>5.3999999999999999E-2</v>
      </c>
      <c r="H37">
        <f t="shared" si="0"/>
        <v>5.3999999999999999E-2</v>
      </c>
      <c r="K37">
        <v>0.189</v>
      </c>
      <c r="L37">
        <v>0.77</v>
      </c>
      <c r="M37">
        <v>0.81</v>
      </c>
      <c r="N37">
        <v>4.55</v>
      </c>
      <c r="O37">
        <f>IF(M37&lt;&gt;"", M37, IF(AND(L37&lt;&gt;"", N37&lt;&gt;""), SQRT(bigG_mks*(L37*Msun_to_kg)/10^(N37-2))/Rsun_to_m))</f>
        <v>0.81</v>
      </c>
      <c r="P37">
        <f>IF(L37&lt;&gt;"", L37, 10^(N37-2)*(O37*Rsun_to_m)^2/bigG_mks/Msun_to_kg)</f>
        <v>0.77</v>
      </c>
      <c r="S37">
        <v>2.12</v>
      </c>
      <c r="T37">
        <v>1.9E-2</v>
      </c>
      <c r="U37">
        <f>IF(S37&lt;&gt;"", IF(S37&lt;Weiss_Rp_limit_1, 4*PI()/3*(S37*REarth)^3*(Weiss_dens_fac_1+Weiss_dens_fac_2*S37)/MEarth*1000, IF(S37&lt;Weiss_Rp_limit_2, Weiss_Mp_fac*(S37)^Weiss_Mp_exp, MJup_to_Mearth)))</f>
        <v>5.4105900642584706</v>
      </c>
      <c r="V37">
        <f>IF(Q37&lt;&gt;"", Q37, IF(R37&lt;&gt;"", R37, IF(I37&lt;&gt;"", I37*MJup_to_Mearth, IF(J37&lt;&gt;"", J37*MJup_to_Mearth, U37))))</f>
        <v>5.4105900642584706</v>
      </c>
      <c r="W37">
        <f>SQRT(P37/bigG)*Qs/((V37*Mearth_to_Msun)*(O37*Rsun_to_AU)^5)*(H37)^(13/2)/1000000000</f>
        <v>45497.122644183371</v>
      </c>
    </row>
    <row r="38" spans="1:23">
      <c r="A38">
        <v>996</v>
      </c>
      <c r="B38" t="s">
        <v>164</v>
      </c>
      <c r="C38" t="s">
        <v>16</v>
      </c>
      <c r="D38">
        <v>2</v>
      </c>
      <c r="E38" s="1">
        <f>IF(COUNTIF(B$2:B$420, B38) &gt; 1, 1, 0)</f>
        <v>1</v>
      </c>
      <c r="F38">
        <v>7.0642399999999999</v>
      </c>
      <c r="G38">
        <v>6.8000000000000005E-2</v>
      </c>
      <c r="H38">
        <f t="shared" si="0"/>
        <v>6.8000000000000005E-2</v>
      </c>
      <c r="K38">
        <v>0.183</v>
      </c>
      <c r="L38">
        <v>0.77</v>
      </c>
      <c r="M38">
        <v>0.81</v>
      </c>
      <c r="N38">
        <v>4.55</v>
      </c>
      <c r="O38">
        <f>IF(M38&lt;&gt;"", M38, IF(AND(L38&lt;&gt;"", N38&lt;&gt;""), SQRT(bigG_mks*(L38*Msun_to_kg)/10^(N38-2))/Rsun_to_m))</f>
        <v>0.81</v>
      </c>
      <c r="P38">
        <f>IF(L38&lt;&gt;"", L38, 10^(N38-2)*(O38*Rsun_to_m)^2/bigG_mks/Msun_to_kg)</f>
        <v>0.77</v>
      </c>
      <c r="S38">
        <v>2.0499999999999998</v>
      </c>
      <c r="T38">
        <v>1.9E-2</v>
      </c>
      <c r="U38">
        <f>IF(S38&lt;&gt;"", IF(S38&lt;Weiss_Rp_limit_1, 4*PI()/3*(S38*REarth)^3*(Weiss_dens_fac_1+Weiss_dens_fac_2*S38)/MEarth*1000, IF(S38&lt;Weiss_Rp_limit_2, Weiss_Mp_fac*(S38)^Weiss_Mp_exp, MJup_to_Mearth)))</f>
        <v>5.2442498056836566</v>
      </c>
      <c r="V38">
        <f>IF(Q38&lt;&gt;"", Q38, IF(R38&lt;&gt;"", R38, IF(I38&lt;&gt;"", I38*MJup_to_Mearth, IF(J38&lt;&gt;"", J38*MJup_to_Mearth, U38))))</f>
        <v>5.2442498056836566</v>
      </c>
      <c r="W38">
        <f>SQRT(P38/bigG)*Qs/((V38*Mearth_to_Msun)*(O38*Rsun_to_AU)^5)*(H38)^(13/2)/1000000000</f>
        <v>210035.97408037234</v>
      </c>
    </row>
    <row r="39" spans="1:23">
      <c r="A39">
        <v>1008</v>
      </c>
      <c r="B39" t="s">
        <v>145</v>
      </c>
      <c r="C39" t="s">
        <v>14</v>
      </c>
      <c r="D39">
        <v>2</v>
      </c>
      <c r="E39" s="1">
        <f>IF(COUNTIF(B$2:B$420, B39) &gt; 1, 1, 0)</f>
        <v>1</v>
      </c>
      <c r="F39">
        <v>4.3931469999999999</v>
      </c>
      <c r="G39">
        <v>4.8000000000000001E-2</v>
      </c>
      <c r="H39">
        <f t="shared" si="0"/>
        <v>4.8000000000000001E-2</v>
      </c>
      <c r="K39">
        <v>0.129</v>
      </c>
      <c r="L39">
        <v>0.76</v>
      </c>
      <c r="M39">
        <v>0.7</v>
      </c>
      <c r="N39">
        <v>4.63</v>
      </c>
      <c r="O39">
        <f>IF(M39&lt;&gt;"", M39, IF(AND(L39&lt;&gt;"", N39&lt;&gt;""), SQRT(bigG_mks*(L39*Msun_to_kg)/10^(N39-2))/Rsun_to_m))</f>
        <v>0.7</v>
      </c>
      <c r="P39">
        <f>IF(L39&lt;&gt;"", L39, 10^(N39-2)*(O39*Rsun_to_m)^2/bigG_mks/Msun_to_kg)</f>
        <v>0.76</v>
      </c>
      <c r="S39">
        <v>1.45</v>
      </c>
      <c r="T39">
        <v>1.2999999999999999E-2</v>
      </c>
      <c r="U39">
        <f>IF(S39&lt;&gt;"", IF(S39&lt;Weiss_Rp_limit_1, 4*PI()/3*(S39*REarth)^3*(Weiss_dens_fac_1+Weiss_dens_fac_2*S39)/MEarth*1000, IF(S39&lt;Weiss_Rp_limit_2, Weiss_Mp_fac*(S39)^Weiss_Mp_exp, MJup_to_Mearth)))</f>
        <v>4.0982896630113013</v>
      </c>
      <c r="V39">
        <f>IF(Q39&lt;&gt;"", Q39, IF(R39&lt;&gt;"", R39, IF(I39&lt;&gt;"", I39*MJup_to_Mearth, IF(J39&lt;&gt;"", J39*MJup_to_Mearth, U39))))</f>
        <v>4.0982896630113013</v>
      </c>
      <c r="W39">
        <f>SQRT(P39/bigG)*Qs/((V39*Mearth_to_Msun)*(O39*Rsun_to_AU)^5)*(H39)^(13/2)/1000000000</f>
        <v>57574.588628238547</v>
      </c>
    </row>
    <row r="40" spans="1:23">
      <c r="A40">
        <v>1009</v>
      </c>
      <c r="B40" t="s">
        <v>145</v>
      </c>
      <c r="C40" t="s">
        <v>16</v>
      </c>
      <c r="D40">
        <v>2</v>
      </c>
      <c r="E40" s="1">
        <f>IF(COUNTIF(B$2:B$420, B40) &gt; 1, 1, 0)</f>
        <v>1</v>
      </c>
      <c r="F40">
        <v>7.4060969999999999</v>
      </c>
      <c r="G40">
        <v>6.8000000000000005E-2</v>
      </c>
      <c r="H40">
        <f t="shared" si="0"/>
        <v>6.8000000000000005E-2</v>
      </c>
      <c r="K40">
        <v>0.122</v>
      </c>
      <c r="L40">
        <v>0.76</v>
      </c>
      <c r="M40">
        <v>0.7</v>
      </c>
      <c r="N40">
        <v>4.63</v>
      </c>
      <c r="O40">
        <f>IF(M40&lt;&gt;"", M40, IF(AND(L40&lt;&gt;"", N40&lt;&gt;""), SQRT(bigG_mks*(L40*Msun_to_kg)/10^(N40-2))/Rsun_to_m))</f>
        <v>0.7</v>
      </c>
      <c r="P40">
        <f>IF(L40&lt;&gt;"", L40, 10^(N40-2)*(O40*Rsun_to_m)^2/bigG_mks/Msun_to_kg)</f>
        <v>0.76</v>
      </c>
      <c r="S40">
        <v>1.37</v>
      </c>
      <c r="T40">
        <v>1.2999999999999999E-2</v>
      </c>
      <c r="U40">
        <f>IF(S40&lt;&gt;"", IF(S40&lt;Weiss_Rp_limit_1, 4*PI()/3*(S40*REarth)^3*(Weiss_dens_fac_1+Weiss_dens_fac_2*S40)/MEarth*1000, IF(S40&lt;Weiss_Rp_limit_2, Weiss_Mp_fac*(S40)^Weiss_Mp_exp, MJup_to_Mearth)))</f>
        <v>3.3290663836522336</v>
      </c>
      <c r="V40">
        <f>IF(Q40&lt;&gt;"", Q40, IF(R40&lt;&gt;"", R40, IF(I40&lt;&gt;"", I40*MJup_to_Mearth, IF(J40&lt;&gt;"", J40*MJup_to_Mearth, U40))))</f>
        <v>3.3290663836522336</v>
      </c>
      <c r="W40">
        <f>SQRT(P40/bigG)*Qs/((V40*Mearth_to_Msun)*(O40*Rsun_to_AU)^5)*(H40)^(13/2)/1000000000</f>
        <v>681947.47950406896</v>
      </c>
    </row>
    <row r="41" spans="1:23">
      <c r="A41">
        <v>1012</v>
      </c>
      <c r="B41" t="s">
        <v>89</v>
      </c>
      <c r="C41" t="s">
        <v>14</v>
      </c>
      <c r="D41">
        <v>5</v>
      </c>
      <c r="E41" s="1">
        <f>IF(COUNTIF(B$2:B$420, B41) &gt; 1, 1, 0)</f>
        <v>1</v>
      </c>
      <c r="F41">
        <v>3.2506189999999999</v>
      </c>
      <c r="G41">
        <v>0.04</v>
      </c>
      <c r="H41">
        <f t="shared" si="0"/>
        <v>0.04</v>
      </c>
      <c r="K41">
        <v>0.10100000000000001</v>
      </c>
      <c r="L41">
        <v>0.86</v>
      </c>
      <c r="M41">
        <v>0.76</v>
      </c>
      <c r="N41">
        <v>4.58</v>
      </c>
      <c r="O41">
        <f>IF(M41&lt;&gt;"", M41, IF(AND(L41&lt;&gt;"", N41&lt;&gt;""), SQRT(bigG_mks*(L41*Msun_to_kg)/10^(N41-2))/Rsun_to_m))</f>
        <v>0.76</v>
      </c>
      <c r="P41">
        <f>IF(L41&lt;&gt;"", L41, 10^(N41-2)*(O41*Rsun_to_m)^2/bigG_mks/Msun_to_kg)</f>
        <v>0.86</v>
      </c>
      <c r="S41">
        <v>1.1299999999999999</v>
      </c>
      <c r="T41">
        <v>0.01</v>
      </c>
      <c r="U41">
        <f>IF(S41&lt;&gt;"", IF(S41&lt;Weiss_Rp_limit_1, 4*PI()/3*(S41*REarth)^3*(Weiss_dens_fac_1+Weiss_dens_fac_2*S41)/MEarth*1000, IF(S41&lt;Weiss_Rp_limit_2, Weiss_Mp_fac*(S41)^Weiss_Mp_exp, MJup_to_Mearth)))</f>
        <v>1.653238479755593</v>
      </c>
      <c r="V41">
        <f>IF(Q41&lt;&gt;"", Q41, IF(R41&lt;&gt;"", R41, IF(I41&lt;&gt;"", I41*MJup_to_Mearth, IF(J41&lt;&gt;"", J41*MJup_to_Mearth, U41))))</f>
        <v>1.653238479755593</v>
      </c>
      <c r="W41">
        <f>SQRT(P41/bigG)*Qs/((V41*Mearth_to_Msun)*(O41*Rsun_to_AU)^5)*(H41)^(13/2)/1000000000</f>
        <v>30766.957951858069</v>
      </c>
    </row>
    <row r="42" spans="1:23">
      <c r="A42">
        <v>1013</v>
      </c>
      <c r="B42" t="s">
        <v>89</v>
      </c>
      <c r="C42" t="s">
        <v>16</v>
      </c>
      <c r="D42">
        <v>5</v>
      </c>
      <c r="E42" s="1">
        <f>IF(COUNTIF(B$2:B$420, B42) &gt; 1, 1, 0)</f>
        <v>1</v>
      </c>
      <c r="F42">
        <v>6.1954690000000001</v>
      </c>
      <c r="G42">
        <v>6.2E-2</v>
      </c>
      <c r="H42">
        <f t="shared" si="0"/>
        <v>6.2E-2</v>
      </c>
      <c r="K42">
        <v>0.108</v>
      </c>
      <c r="L42">
        <v>0.86</v>
      </c>
      <c r="M42">
        <v>0.76</v>
      </c>
      <c r="N42">
        <v>4.58</v>
      </c>
      <c r="O42">
        <f>IF(M42&lt;&gt;"", M42, IF(AND(L42&lt;&gt;"", N42&lt;&gt;""), SQRT(bigG_mks*(L42*Msun_to_kg)/10^(N42-2))/Rsun_to_m))</f>
        <v>0.76</v>
      </c>
      <c r="P42">
        <f>IF(L42&lt;&gt;"", L42, 10^(N42-2)*(O42*Rsun_to_m)^2/bigG_mks/Msun_to_kg)</f>
        <v>0.86</v>
      </c>
      <c r="S42">
        <v>1.21</v>
      </c>
      <c r="T42">
        <v>1.0999999999999999E-2</v>
      </c>
      <c r="U42">
        <f>IF(S42&lt;&gt;"", IF(S42&lt;Weiss_Rp_limit_1, 4*PI()/3*(S42*REarth)^3*(Weiss_dens_fac_1+Weiss_dens_fac_2*S42)/MEarth*1000, IF(S42&lt;Weiss_Rp_limit_2, Weiss_Mp_fac*(S42)^Weiss_Mp_exp, MJup_to_Mearth)))</f>
        <v>2.1177413626229034</v>
      </c>
      <c r="V42">
        <f>IF(Q42&lt;&gt;"", Q42, IF(R42&lt;&gt;"", R42, IF(I42&lt;&gt;"", I42*MJup_to_Mearth, IF(J42&lt;&gt;"", J42*MJup_to_Mearth, U42))))</f>
        <v>2.1177413626229034</v>
      </c>
      <c r="W42">
        <f>SQRT(P42/bigG)*Qs/((V42*Mearth_to_Msun)*(O42*Rsun_to_AU)^5)*(H42)^(13/2)/1000000000</f>
        <v>414670.53980592423</v>
      </c>
    </row>
    <row r="43" spans="1:23">
      <c r="A43">
        <v>1014</v>
      </c>
      <c r="B43" t="s">
        <v>89</v>
      </c>
      <c r="C43" t="s">
        <v>23</v>
      </c>
      <c r="D43">
        <v>5</v>
      </c>
      <c r="E43" s="1">
        <f>IF(COUNTIF(B$2:B$420, B43) &gt; 1, 1, 0)</f>
        <v>1</v>
      </c>
      <c r="F43">
        <v>8.3481249999999996</v>
      </c>
      <c r="G43">
        <v>7.4999999999999997E-2</v>
      </c>
      <c r="H43">
        <f t="shared" si="0"/>
        <v>7.4999999999999997E-2</v>
      </c>
      <c r="K43">
        <v>0.112</v>
      </c>
      <c r="L43">
        <v>0.86</v>
      </c>
      <c r="M43">
        <v>0.76</v>
      </c>
      <c r="N43">
        <v>4.58</v>
      </c>
      <c r="O43">
        <f>IF(M43&lt;&gt;"", M43, IF(AND(L43&lt;&gt;"", N43&lt;&gt;""), SQRT(bigG_mks*(L43*Msun_to_kg)/10^(N43-2))/Rsun_to_m))</f>
        <v>0.76</v>
      </c>
      <c r="P43">
        <f>IF(L43&lt;&gt;"", L43, 10^(N43-2)*(O43*Rsun_to_m)^2/bigG_mks/Msun_to_kg)</f>
        <v>0.86</v>
      </c>
      <c r="S43">
        <v>1.25</v>
      </c>
      <c r="T43">
        <v>1.0999999999999999E-2</v>
      </c>
      <c r="U43">
        <f>IF(S43&lt;&gt;"", IF(S43&lt;Weiss_Rp_limit_1, 4*PI()/3*(S43*REarth)^3*(Weiss_dens_fac_1+Weiss_dens_fac_2*S43)/MEarth*1000, IF(S43&lt;Weiss_Rp_limit_2, Weiss_Mp_fac*(S43)^Weiss_Mp_exp, MJup_to_Mearth)))</f>
        <v>2.3832540749152651</v>
      </c>
      <c r="V43">
        <f>IF(Q43&lt;&gt;"", Q43, IF(R43&lt;&gt;"", R43, IF(I43&lt;&gt;"", I43*MJup_to_Mearth, IF(J43&lt;&gt;"", J43*MJup_to_Mearth, U43))))</f>
        <v>2.3832540749152651</v>
      </c>
      <c r="W43">
        <f>SQRT(P43/bigG)*Qs/((V43*Mearth_to_Msun)*(O43*Rsun_to_AU)^5)*(H43)^(13/2)/1000000000</f>
        <v>1269866.2687379429</v>
      </c>
    </row>
    <row r="44" spans="1:23">
      <c r="A44">
        <v>1022</v>
      </c>
      <c r="B44" t="s">
        <v>75</v>
      </c>
      <c r="C44" t="s">
        <v>14</v>
      </c>
      <c r="D44">
        <v>4</v>
      </c>
      <c r="E44" s="1">
        <f>IF(COUNTIF(B$2:B$420, B44) &gt; 1, 1, 0)</f>
        <v>1</v>
      </c>
      <c r="F44">
        <v>2.9403090000000001</v>
      </c>
      <c r="G44">
        <v>0.04</v>
      </c>
      <c r="H44">
        <f t="shared" si="0"/>
        <v>0.04</v>
      </c>
      <c r="K44">
        <v>0.21</v>
      </c>
      <c r="L44">
        <v>0.86</v>
      </c>
      <c r="M44">
        <v>1.08</v>
      </c>
      <c r="N44">
        <v>4.38</v>
      </c>
      <c r="O44">
        <f>IF(M44&lt;&gt;"", M44, IF(AND(L44&lt;&gt;"", N44&lt;&gt;""), SQRT(bigG_mks*(L44*Msun_to_kg)/10^(N44-2))/Rsun_to_m))</f>
        <v>1.08</v>
      </c>
      <c r="P44">
        <f>IF(L44&lt;&gt;"", L44, 10^(N44-2)*(O44*Rsun_to_m)^2/bigG_mks/Msun_to_kg)</f>
        <v>0.86</v>
      </c>
      <c r="S44">
        <v>2.35</v>
      </c>
      <c r="T44">
        <v>2.1999999999999999E-2</v>
      </c>
      <c r="U44">
        <f>IF(S44&lt;&gt;"", IF(S44&lt;Weiss_Rp_limit_1, 4*PI()/3*(S44*REarth)^3*(Weiss_dens_fac_1+Weiss_dens_fac_2*S44)/MEarth*1000, IF(S44&lt;Weiss_Rp_limit_2, Weiss_Mp_fac*(S44)^Weiss_Mp_exp, MJup_to_Mearth)))</f>
        <v>5.9545012657659271</v>
      </c>
      <c r="V44">
        <f>IF(Q44&lt;&gt;"", Q44, IF(R44&lt;&gt;"", R44, IF(I44&lt;&gt;"", I44*MJup_to_Mearth, IF(J44&lt;&gt;"", J44*MJup_to_Mearth, U44))))</f>
        <v>5.9545012657659271</v>
      </c>
      <c r="W44">
        <f>SQRT(P44/bigG)*Qs/((V44*Mearth_to_Msun)*(O44*Rsun_to_AU)^5)*(H44)^(13/2)/1000000000</f>
        <v>1474.0895082802176</v>
      </c>
    </row>
    <row r="45" spans="1:23">
      <c r="A45">
        <v>1023</v>
      </c>
      <c r="B45" t="s">
        <v>75</v>
      </c>
      <c r="C45" t="s">
        <v>16</v>
      </c>
      <c r="D45">
        <v>4</v>
      </c>
      <c r="E45" s="1">
        <f>IF(COUNTIF(B$2:B$420, B45) &gt; 1, 1, 0)</f>
        <v>1</v>
      </c>
      <c r="F45">
        <v>6.3889959999999997</v>
      </c>
      <c r="G45">
        <v>6.8000000000000005E-2</v>
      </c>
      <c r="H45">
        <f t="shared" si="0"/>
        <v>6.8000000000000005E-2</v>
      </c>
      <c r="K45">
        <v>0.255</v>
      </c>
      <c r="L45">
        <v>0.86</v>
      </c>
      <c r="M45">
        <v>1.08</v>
      </c>
      <c r="N45">
        <v>4.38</v>
      </c>
      <c r="O45">
        <f>IF(M45&lt;&gt;"", M45, IF(AND(L45&lt;&gt;"", N45&lt;&gt;""), SQRT(bigG_mks*(L45*Msun_to_kg)/10^(N45-2))/Rsun_to_m))</f>
        <v>1.08</v>
      </c>
      <c r="P45">
        <f>IF(L45&lt;&gt;"", L45, 10^(N45-2)*(O45*Rsun_to_m)^2/bigG_mks/Msun_to_kg)</f>
        <v>0.86</v>
      </c>
      <c r="S45">
        <v>2.86</v>
      </c>
      <c r="T45">
        <v>2.5999999999999999E-2</v>
      </c>
      <c r="U45">
        <f>IF(S45&lt;&gt;"", IF(S45&lt;Weiss_Rp_limit_1, 4*PI()/3*(S45*REarth)^3*(Weiss_dens_fac_1+Weiss_dens_fac_2*S45)/MEarth*1000, IF(S45&lt;Weiss_Rp_limit_2, Weiss_Mp_fac*(S45)^Weiss_Mp_exp, MJup_to_Mearth)))</f>
        <v>7.1478049152296199</v>
      </c>
      <c r="V45">
        <f>IF(Q45&lt;&gt;"", Q45, IF(R45&lt;&gt;"", R45, IF(I45&lt;&gt;"", I45*MJup_to_Mearth, IF(J45&lt;&gt;"", J45*MJup_to_Mearth, U45))))</f>
        <v>7.1478049152296199</v>
      </c>
      <c r="W45">
        <f>SQRT(P45/bigG)*Qs/((V45*Mearth_to_Msun)*(O45*Rsun_to_AU)^5)*(H45)^(13/2)/1000000000</f>
        <v>38646.889481760787</v>
      </c>
    </row>
    <row r="46" spans="1:23">
      <c r="A46">
        <v>1026</v>
      </c>
      <c r="B46" t="s">
        <v>138</v>
      </c>
      <c r="C46" t="s">
        <v>14</v>
      </c>
      <c r="D46">
        <v>2</v>
      </c>
      <c r="E46" s="1">
        <f>IF(COUNTIF(B$2:B$420, B46) &gt; 1, 1, 0)</f>
        <v>1</v>
      </c>
      <c r="F46">
        <v>4.2637419999999997</v>
      </c>
      <c r="G46">
        <v>4.8000000000000001E-2</v>
      </c>
      <c r="H46">
        <f t="shared" si="0"/>
        <v>4.8000000000000001E-2</v>
      </c>
      <c r="K46">
        <v>0.115</v>
      </c>
      <c r="L46">
        <v>0.78</v>
      </c>
      <c r="M46">
        <v>0.95</v>
      </c>
      <c r="N46">
        <v>4.4000000000000004</v>
      </c>
      <c r="O46">
        <f>IF(M46&lt;&gt;"", M46, IF(AND(L46&lt;&gt;"", N46&lt;&gt;""), SQRT(bigG_mks*(L46*Msun_to_kg)/10^(N46-2))/Rsun_to_m))</f>
        <v>0.95</v>
      </c>
      <c r="P46">
        <f>IF(L46&lt;&gt;"", L46, 10^(N46-2)*(O46*Rsun_to_m)^2/bigG_mks/Msun_to_kg)</f>
        <v>0.78</v>
      </c>
      <c r="S46">
        <v>1.29</v>
      </c>
      <c r="T46">
        <v>1.2E-2</v>
      </c>
      <c r="U46">
        <f>IF(S46&lt;&gt;"", IF(S46&lt;Weiss_Rp_limit_1, 4*PI()/3*(S46*REarth)^3*(Weiss_dens_fac_1+Weiss_dens_fac_2*S46)/MEarth*1000, IF(S46&lt;Weiss_Rp_limit_2, Weiss_Mp_fac*(S46)^Weiss_Mp_exp, MJup_to_Mearth)))</f>
        <v>2.6727187879396492</v>
      </c>
      <c r="V46">
        <f>IF(Q46&lt;&gt;"", Q46, IF(R46&lt;&gt;"", R46, IF(I46&lt;&gt;"", I46*MJup_to_Mearth, IF(J46&lt;&gt;"", J46*MJup_to_Mearth, U46))))</f>
        <v>2.6727187879396492</v>
      </c>
      <c r="W46">
        <f>SQRT(P46/bigG)*Qs/((V46*Mearth_to_Msun)*(O46*Rsun_to_AU)^5)*(H46)^(13/2)/1000000000</f>
        <v>19426.425929969842</v>
      </c>
    </row>
    <row r="47" spans="1:23">
      <c r="A47">
        <v>1027</v>
      </c>
      <c r="B47" t="s">
        <v>138</v>
      </c>
      <c r="C47" t="s">
        <v>16</v>
      </c>
      <c r="D47">
        <v>2</v>
      </c>
      <c r="E47" s="1">
        <f>IF(COUNTIF(B$2:B$420, B47) &gt; 1, 1, 0)</f>
        <v>1</v>
      </c>
      <c r="F47">
        <v>8.0057770000000001</v>
      </c>
      <c r="G47">
        <v>7.3999999999999996E-2</v>
      </c>
      <c r="H47">
        <f t="shared" si="0"/>
        <v>7.3999999999999996E-2</v>
      </c>
      <c r="K47">
        <v>0.217</v>
      </c>
      <c r="L47">
        <v>0.78</v>
      </c>
      <c r="M47">
        <v>0.95</v>
      </c>
      <c r="N47">
        <v>4.4000000000000004</v>
      </c>
      <c r="O47">
        <f>IF(M47&lt;&gt;"", M47, IF(AND(L47&lt;&gt;"", N47&lt;&gt;""), SQRT(bigG_mks*(L47*Msun_to_kg)/10^(N47-2))/Rsun_to_m))</f>
        <v>0.95</v>
      </c>
      <c r="P47">
        <f>IF(L47&lt;&gt;"", L47, 10^(N47-2)*(O47*Rsun_to_m)^2/bigG_mks/Msun_to_kg)</f>
        <v>0.78</v>
      </c>
      <c r="S47">
        <v>2.4300000000000002</v>
      </c>
      <c r="T47">
        <v>2.1999999999999999E-2</v>
      </c>
      <c r="U47">
        <f>IF(S47&lt;&gt;"", IF(S47&lt;Weiss_Rp_limit_1, 4*PI()/3*(S47*REarth)^3*(Weiss_dens_fac_1+Weiss_dens_fac_2*S47)/MEarth*1000, IF(S47&lt;Weiss_Rp_limit_2, Weiss_Mp_fac*(S47)^Weiss_Mp_exp, MJup_to_Mearth)))</f>
        <v>6.1427963062257112</v>
      </c>
      <c r="V47">
        <f>IF(Q47&lt;&gt;"", Q47, IF(R47&lt;&gt;"", R47, IF(I47&lt;&gt;"", I47*MJup_to_Mearth, IF(J47&lt;&gt;"", J47*MJup_to_Mearth, U47))))</f>
        <v>6.1427963062257112</v>
      </c>
      <c r="W47">
        <f>SQRT(P47/bigG)*Qs/((V47*Mearth_to_Msun)*(O47*Rsun_to_AU)^5)*(H47)^(13/2)/1000000000</f>
        <v>140902.33621721101</v>
      </c>
    </row>
    <row r="48" spans="1:23">
      <c r="A48">
        <v>1041</v>
      </c>
      <c r="B48" t="s">
        <v>69</v>
      </c>
      <c r="C48" t="s">
        <v>14</v>
      </c>
      <c r="D48">
        <v>2</v>
      </c>
      <c r="E48" s="1">
        <f>IF(COUNTIF(B$2:B$420, B48) &gt; 1, 1, 0)</f>
        <v>1</v>
      </c>
      <c r="F48">
        <v>2.7359260000000001</v>
      </c>
      <c r="G48">
        <v>3.5999999999999997E-2</v>
      </c>
      <c r="H48">
        <f t="shared" si="0"/>
        <v>3.5999999999999997E-2</v>
      </c>
      <c r="K48">
        <v>0.14599999999999999</v>
      </c>
      <c r="M48">
        <v>0.76</v>
      </c>
      <c r="N48">
        <v>4.6100000000000003</v>
      </c>
      <c r="O48">
        <f>IF(M48&lt;&gt;"", M48, IF(AND(L48&lt;&gt;"", N48&lt;&gt;""), SQRT(bigG_mks*(L48*Msun_to_kg)/10^(N48-2))/Rsun_to_m))</f>
        <v>0.76</v>
      </c>
      <c r="P48">
        <f>IF(L48&lt;&gt;"", L48, 10^(N48-2)*(O48*Rsun_to_m)^2/bigG_mks/Msun_to_kg)</f>
        <v>0.85322903060432442</v>
      </c>
      <c r="S48">
        <v>1.64</v>
      </c>
      <c r="T48">
        <v>1.4999999999999999E-2</v>
      </c>
      <c r="U48">
        <f>IF(S48&lt;&gt;"", IF(S48&lt;Weiss_Rp_limit_1, 4*PI()/3*(S48*REarth)^3*(Weiss_dens_fac_1+Weiss_dens_fac_2*S48)/MEarth*1000, IF(S48&lt;Weiss_Rp_limit_2, Weiss_Mp_fac*(S48)^Weiss_Mp_exp, MJup_to_Mearth)))</f>
        <v>4.2614466784900413</v>
      </c>
      <c r="V48">
        <f>IF(Q48&lt;&gt;"", Q48, IF(R48&lt;&gt;"", R48, IF(I48&lt;&gt;"", I48*MJup_to_Mearth, IF(J48&lt;&gt;"", J48*MJup_to_Mearth, U48))))</f>
        <v>4.2614466784900413</v>
      </c>
      <c r="W48">
        <f>SQRT(P48/bigG)*Qs/((V48*Mearth_to_Msun)*(O48*Rsun_to_AU)^5)*(H48)^(13/2)/1000000000</f>
        <v>5994.0850652495465</v>
      </c>
    </row>
    <row r="49" spans="1:23">
      <c r="A49">
        <v>1042</v>
      </c>
      <c r="B49" t="s">
        <v>69</v>
      </c>
      <c r="C49" t="s">
        <v>16</v>
      </c>
      <c r="D49">
        <v>2</v>
      </c>
      <c r="E49" s="1">
        <f>IF(COUNTIF(B$2:B$420, B49) &gt; 1, 1, 0)</f>
        <v>1</v>
      </c>
      <c r="F49">
        <v>6.4001299999999999</v>
      </c>
      <c r="G49">
        <v>6.4000000000000001E-2</v>
      </c>
      <c r="H49">
        <f t="shared" si="0"/>
        <v>6.4000000000000001E-2</v>
      </c>
      <c r="K49">
        <v>0.17799999999999999</v>
      </c>
      <c r="M49">
        <v>0.76</v>
      </c>
      <c r="N49">
        <v>4.6100000000000003</v>
      </c>
      <c r="O49">
        <f>IF(M49&lt;&gt;"", M49, IF(AND(L49&lt;&gt;"", N49&lt;&gt;""), SQRT(bigG_mks*(L49*Msun_to_kg)/10^(N49-2))/Rsun_to_m))</f>
        <v>0.76</v>
      </c>
      <c r="P49">
        <f>IF(L49&lt;&gt;"", L49, 10^(N49-2)*(O49*Rsun_to_m)^2/bigG_mks/Msun_to_kg)</f>
        <v>0.85322903060432442</v>
      </c>
      <c r="S49">
        <v>2</v>
      </c>
      <c r="T49">
        <v>1.7999999999999999E-2</v>
      </c>
      <c r="U49">
        <f>IF(S49&lt;&gt;"", IF(S49&lt;Weiss_Rp_limit_1, 4*PI()/3*(S49*REarth)^3*(Weiss_dens_fac_1+Weiss_dens_fac_2*S49)/MEarth*1000, IF(S49&lt;Weiss_Rp_limit_2, Weiss_Mp_fac*(S49)^Weiss_Mp_exp, MJup_to_Mearth)))</f>
        <v>5.1251924294763826</v>
      </c>
      <c r="V49">
        <f>IF(Q49&lt;&gt;"", Q49, IF(R49&lt;&gt;"", R49, IF(I49&lt;&gt;"", I49*MJup_to_Mearth, IF(J49&lt;&gt;"", J49*MJup_to_Mearth, U49))))</f>
        <v>5.1251924294763826</v>
      </c>
      <c r="W49">
        <f>SQRT(P49/bigG)*Qs/((V49*Mearth_to_Msun)*(O49*Rsun_to_AU)^5)*(H49)^(13/2)/1000000000</f>
        <v>209784.48238643949</v>
      </c>
    </row>
    <row r="50" spans="1:23">
      <c r="A50">
        <v>658</v>
      </c>
      <c r="B50" t="s">
        <v>104</v>
      </c>
      <c r="C50" t="s">
        <v>14</v>
      </c>
      <c r="D50">
        <v>3</v>
      </c>
      <c r="E50" s="1">
        <f>IF(COUNTIF(B$2:B$420, B50) &gt; 1, 1, 0)</f>
        <v>1</v>
      </c>
      <c r="F50">
        <v>3.5047250000000001</v>
      </c>
      <c r="G50">
        <v>4.4699999999999997E-2</v>
      </c>
      <c r="H50">
        <f t="shared" si="0"/>
        <v>4.4699999999999997E-2</v>
      </c>
      <c r="I50">
        <v>2.1999999999999999E-2</v>
      </c>
      <c r="K50">
        <v>0.17799999999999999</v>
      </c>
      <c r="L50">
        <v>0.97</v>
      </c>
      <c r="M50">
        <v>1.1100000000000001</v>
      </c>
      <c r="N50">
        <v>4.3099999999999996</v>
      </c>
      <c r="O50">
        <f>IF(M50&lt;&gt;"", M50, IF(AND(L50&lt;&gt;"", N50&lt;&gt;""), SQRT(bigG_mks*(L50*Msun_to_kg)/10^(N50-2))/Rsun_to_m))</f>
        <v>1.1100000000000001</v>
      </c>
      <c r="P50">
        <f>IF(L50&lt;&gt;"", L50, 10^(N50-2)*(O50*Rsun_to_m)^2/bigG_mks/Msun_to_kg)</f>
        <v>0.97</v>
      </c>
      <c r="Q50">
        <v>6.9</v>
      </c>
      <c r="S50">
        <v>2</v>
      </c>
      <c r="T50">
        <v>1.7999999999999999E-2</v>
      </c>
      <c r="U50">
        <f>IF(S50&lt;&gt;"", IF(S50&lt;Weiss_Rp_limit_1, 4*PI()/3*(S50*REarth)^3*(Weiss_dens_fac_1+Weiss_dens_fac_2*S50)/MEarth*1000, IF(S50&lt;Weiss_Rp_limit_2, Weiss_Mp_fac*(S50)^Weiss_Mp_exp, MJup_to_Mearth)))</f>
        <v>5.1251924294763826</v>
      </c>
      <c r="V50">
        <f>IF(Q50&lt;&gt;"", Q50, IF(R50&lt;&gt;"", R50, IF(I50&lt;&gt;"", I50*MJup_to_Mearth, IF(J50&lt;&gt;"", J50*MJup_to_Mearth, U50))))</f>
        <v>6.9</v>
      </c>
      <c r="W50">
        <f>SQRT(P50/bigG)*Qs/((V50*Mearth_to_Msun)*(O50*Rsun_to_AU)^5)*(H50)^(13/2)/1000000000</f>
        <v>2425.3232945385244</v>
      </c>
    </row>
    <row r="51" spans="1:23">
      <c r="A51">
        <v>659</v>
      </c>
      <c r="B51" t="s">
        <v>104</v>
      </c>
      <c r="C51" t="s">
        <v>16</v>
      </c>
      <c r="D51">
        <v>3</v>
      </c>
      <c r="E51" s="1">
        <f>IF(COUNTIF(B$2:B$420, B51) &gt; 1, 1, 0)</f>
        <v>1</v>
      </c>
      <c r="F51">
        <v>7.6415899999999999</v>
      </c>
      <c r="G51">
        <v>7.5200000000000003E-2</v>
      </c>
      <c r="H51">
        <f t="shared" si="0"/>
        <v>7.5200000000000003E-2</v>
      </c>
      <c r="I51">
        <v>5.3999999999999999E-2</v>
      </c>
      <c r="K51">
        <v>0.49</v>
      </c>
      <c r="L51">
        <v>0.97</v>
      </c>
      <c r="M51">
        <v>1.1100000000000001</v>
      </c>
      <c r="N51">
        <v>4.3099999999999996</v>
      </c>
      <c r="O51">
        <f>IF(M51&lt;&gt;"", M51, IF(AND(L51&lt;&gt;"", N51&lt;&gt;""), SQRT(bigG_mks*(L51*Msun_to_kg)/10^(N51-2))/Rsun_to_m))</f>
        <v>1.1100000000000001</v>
      </c>
      <c r="P51">
        <f>IF(L51&lt;&gt;"", L51, 10^(N51-2)*(O51*Rsun_to_m)^2/bigG_mks/Msun_to_kg)</f>
        <v>0.97</v>
      </c>
      <c r="Q51">
        <v>17.3</v>
      </c>
      <c r="S51">
        <v>5.49</v>
      </c>
      <c r="T51">
        <v>0.05</v>
      </c>
      <c r="U51">
        <f>IF(S51&lt;&gt;"", IF(S51&lt;Weiss_Rp_limit_1, 4*PI()/3*(S51*REarth)^3*(Weiss_dens_fac_1+Weiss_dens_fac_2*S51)/MEarth*1000, IF(S51&lt;Weiss_Rp_limit_2, Weiss_Mp_fac*(S51)^Weiss_Mp_exp, MJup_to_Mearth)))</f>
        <v>318</v>
      </c>
      <c r="V51">
        <f>IF(Q51&lt;&gt;"", Q51, IF(R51&lt;&gt;"", R51, IF(I51&lt;&gt;"", I51*MJup_to_Mearth, IF(J51&lt;&gt;"", J51*MJup_to_Mearth, U51))))</f>
        <v>17.3</v>
      </c>
      <c r="W51">
        <f>SQRT(P51/bigG)*Qs/((V51*Mearth_to_Msun)*(O51*Rsun_to_AU)^5)*(H51)^(13/2)/1000000000</f>
        <v>28443.935762226207</v>
      </c>
    </row>
    <row r="52" spans="1:23">
      <c r="A52">
        <v>1045</v>
      </c>
      <c r="B52" t="s">
        <v>82</v>
      </c>
      <c r="C52" t="s">
        <v>14</v>
      </c>
      <c r="D52">
        <v>2</v>
      </c>
      <c r="E52" s="1">
        <f>IF(COUNTIF(B$2:B$420, B52) &gt; 1, 1, 0)</f>
        <v>1</v>
      </c>
      <c r="F52">
        <v>3.1378729999999999</v>
      </c>
      <c r="G52">
        <v>0.04</v>
      </c>
      <c r="H52">
        <f t="shared" si="0"/>
        <v>0.04</v>
      </c>
      <c r="K52">
        <v>0.113</v>
      </c>
      <c r="M52">
        <v>0.75</v>
      </c>
      <c r="N52">
        <v>4.62</v>
      </c>
      <c r="O52">
        <f>IF(M52&lt;&gt;"", M52, IF(AND(L52&lt;&gt;"", N52&lt;&gt;""), SQRT(bigG_mks*(L52*Msun_to_kg)/10^(N52-2))/Rsun_to_m))</f>
        <v>0.75</v>
      </c>
      <c r="P52">
        <f>IF(L52&lt;&gt;"", L52, 10^(N52-2)*(O52*Rsun_to_m)^2/bigG_mks/Msun_to_kg)</f>
        <v>0.85027804605816626</v>
      </c>
      <c r="S52">
        <v>1.27</v>
      </c>
      <c r="T52">
        <v>1.2E-2</v>
      </c>
      <c r="U52">
        <f>IF(S52&lt;&gt;"", IF(S52&lt;Weiss_Rp_limit_1, 4*PI()/3*(S52*REarth)^3*(Weiss_dens_fac_1+Weiss_dens_fac_2*S52)/MEarth*1000, IF(S52&lt;Weiss_Rp_limit_2, Weiss_Mp_fac*(S52)^Weiss_Mp_exp, MJup_to_Mearth)))</f>
        <v>2.5249070114470644</v>
      </c>
      <c r="V52">
        <f>IF(Q52&lt;&gt;"", Q52, IF(R52&lt;&gt;"", R52, IF(I52&lt;&gt;"", I52*MJup_to_Mearth, IF(J52&lt;&gt;"", J52*MJup_to_Mearth, U52))))</f>
        <v>2.5249070114470644</v>
      </c>
      <c r="W52">
        <f>SQRT(P52/bigG)*Qs/((V52*Mearth_to_Msun)*(O52*Rsun_to_AU)^5)*(H52)^(13/2)/1000000000</f>
        <v>21402.651332376088</v>
      </c>
    </row>
    <row r="53" spans="1:23">
      <c r="A53">
        <v>1046</v>
      </c>
      <c r="B53" t="s">
        <v>82</v>
      </c>
      <c r="C53" t="s">
        <v>16</v>
      </c>
      <c r="D53">
        <v>2</v>
      </c>
      <c r="E53" s="1">
        <f>IF(COUNTIF(B$2:B$420, B53) &gt; 1, 1, 0)</f>
        <v>1</v>
      </c>
      <c r="F53">
        <v>4.302149</v>
      </c>
      <c r="G53">
        <v>4.9000000000000002E-2</v>
      </c>
      <c r="H53">
        <f t="shared" si="0"/>
        <v>4.9000000000000002E-2</v>
      </c>
      <c r="K53">
        <v>0.17799999999999999</v>
      </c>
      <c r="M53">
        <v>0.75</v>
      </c>
      <c r="N53">
        <v>4.62</v>
      </c>
      <c r="O53">
        <f>IF(M53&lt;&gt;"", M53, IF(AND(L53&lt;&gt;"", N53&lt;&gt;""), SQRT(bigG_mks*(L53*Msun_to_kg)/10^(N53-2))/Rsun_to_m))</f>
        <v>0.75</v>
      </c>
      <c r="P53">
        <f>IF(L53&lt;&gt;"", L53, 10^(N53-2)*(O53*Rsun_to_m)^2/bigG_mks/Msun_to_kg)</f>
        <v>0.85027804605816626</v>
      </c>
      <c r="S53">
        <v>1.99</v>
      </c>
      <c r="T53">
        <v>1.7999999999999999E-2</v>
      </c>
      <c r="U53">
        <f>IF(S53&lt;&gt;"", IF(S53&lt;Weiss_Rp_limit_1, 4*PI()/3*(S53*REarth)^3*(Weiss_dens_fac_1+Weiss_dens_fac_2*S53)/MEarth*1000, IF(S53&lt;Weiss_Rp_limit_2, Weiss_Mp_fac*(S53)^Weiss_Mp_exp, MJup_to_Mearth)))</f>
        <v>5.1013561065970592</v>
      </c>
      <c r="V53">
        <f>IF(Q53&lt;&gt;"", Q53, IF(R53&lt;&gt;"", R53, IF(I53&lt;&gt;"", I53*MJup_to_Mearth, IF(J53&lt;&gt;"", J53*MJup_to_Mearth, U53))))</f>
        <v>5.1013561065970592</v>
      </c>
      <c r="W53">
        <f>SQRT(P53/bigG)*Qs/((V53*Mearth_to_Msun)*(O53*Rsun_to_AU)^5)*(H53)^(13/2)/1000000000</f>
        <v>39619.765464511009</v>
      </c>
    </row>
    <row r="54" spans="1:23">
      <c r="A54">
        <v>1056</v>
      </c>
      <c r="B54" t="s">
        <v>117</v>
      </c>
      <c r="C54" t="s">
        <v>14</v>
      </c>
      <c r="D54">
        <v>5</v>
      </c>
      <c r="E54" s="1">
        <f>IF(COUNTIF(B$2:B$420, B54) &gt; 1, 1, 0)</f>
        <v>1</v>
      </c>
      <c r="F54">
        <v>3.8867907000000002</v>
      </c>
      <c r="G54">
        <v>3.4299999999999997E-2</v>
      </c>
      <c r="H54">
        <f t="shared" si="0"/>
        <v>3.4299999999999997E-2</v>
      </c>
      <c r="K54">
        <v>9.5000000000000001E-2</v>
      </c>
      <c r="L54">
        <v>0.54</v>
      </c>
      <c r="M54">
        <v>0.52</v>
      </c>
      <c r="N54">
        <v>4.74</v>
      </c>
      <c r="O54">
        <f>IF(M54&lt;&gt;"", M54, IF(AND(L54&lt;&gt;"", N54&lt;&gt;""), SQRT(bigG_mks*(L54*Msun_to_kg)/10^(N54-2))/Rsun_to_m))</f>
        <v>0.52</v>
      </c>
      <c r="P54">
        <f>IF(L54&lt;&gt;"", L54, 10^(N54-2)*(O54*Rsun_to_m)^2/bigG_mks/Msun_to_kg)</f>
        <v>0.54</v>
      </c>
      <c r="S54">
        <v>1.07</v>
      </c>
      <c r="T54">
        <v>0.01</v>
      </c>
      <c r="U54">
        <f>IF(S54&lt;&gt;"", IF(S54&lt;Weiss_Rp_limit_1, 4*PI()/3*(S54*REarth)^3*(Weiss_dens_fac_1+Weiss_dens_fac_2*S54)/MEarth*1000, IF(S54&lt;Weiss_Rp_limit_2, Weiss_Mp_fac*(S54)^Weiss_Mp_exp, MJup_to_Mearth)))</f>
        <v>1.3580247887713606</v>
      </c>
      <c r="V54">
        <f>IF(Q54&lt;&gt;"", Q54, IF(R54&lt;&gt;"", R54, IF(I54&lt;&gt;"", I54*MJup_to_Mearth, IF(J54&lt;&gt;"", J54*MJup_to_Mearth, U54))))</f>
        <v>1.3580247887713606</v>
      </c>
      <c r="W54">
        <f>SQRT(P54/bigG)*Qs/((V54*Mearth_to_Msun)*(O54*Rsun_to_AU)^5)*(H54)^(13/2)/1000000000</f>
        <v>72867.370838351941</v>
      </c>
    </row>
    <row r="55" spans="1:23">
      <c r="A55">
        <v>1057</v>
      </c>
      <c r="B55" t="s">
        <v>117</v>
      </c>
      <c r="C55" t="s">
        <v>16</v>
      </c>
      <c r="D55">
        <v>5</v>
      </c>
      <c r="E55" s="1">
        <f>IF(COUNTIF(B$2:B$420, B55) &gt; 1, 1, 0)</f>
        <v>1</v>
      </c>
      <c r="F55">
        <v>7.2673019999999999</v>
      </c>
      <c r="G55">
        <v>4.5100000000000001E-2</v>
      </c>
      <c r="H55">
        <f t="shared" si="0"/>
        <v>4.5100000000000001E-2</v>
      </c>
      <c r="K55">
        <v>0.112</v>
      </c>
      <c r="L55">
        <v>0.54</v>
      </c>
      <c r="M55">
        <v>0.52</v>
      </c>
      <c r="N55">
        <v>4.74</v>
      </c>
      <c r="O55">
        <f>IF(M55&lt;&gt;"", M55, IF(AND(L55&lt;&gt;"", N55&lt;&gt;""), SQRT(bigG_mks*(L55*Msun_to_kg)/10^(N55-2))/Rsun_to_m))</f>
        <v>0.52</v>
      </c>
      <c r="P55">
        <f>IF(L55&lt;&gt;"", L55, 10^(N55-2)*(O55*Rsun_to_m)^2/bigG_mks/Msun_to_kg)</f>
        <v>0.54</v>
      </c>
      <c r="S55">
        <v>1.25</v>
      </c>
      <c r="T55">
        <v>1.0999999999999999E-2</v>
      </c>
      <c r="U55">
        <f>IF(S55&lt;&gt;"", IF(S55&lt;Weiss_Rp_limit_1, 4*PI()/3*(S55*REarth)^3*(Weiss_dens_fac_1+Weiss_dens_fac_2*S55)/MEarth*1000, IF(S55&lt;Weiss_Rp_limit_2, Weiss_Mp_fac*(S55)^Weiss_Mp_exp, MJup_to_Mearth)))</f>
        <v>2.3832540749152651</v>
      </c>
      <c r="V55">
        <f>IF(Q55&lt;&gt;"", Q55, IF(R55&lt;&gt;"", R55, IF(I55&lt;&gt;"", I55*MJup_to_Mearth, IF(J55&lt;&gt;"", J55*MJup_to_Mearth, U55))))</f>
        <v>2.3832540749152651</v>
      </c>
      <c r="W55">
        <f>SQRT(P55/bigG)*Qs/((V55*Mearth_to_Msun)*(O55*Rsun_to_AU)^5)*(H55)^(13/2)/1000000000</f>
        <v>246040.26999501133</v>
      </c>
    </row>
    <row r="56" spans="1:23">
      <c r="A56">
        <v>1063</v>
      </c>
      <c r="B56" t="s">
        <v>43</v>
      </c>
      <c r="C56" t="s">
        <v>14</v>
      </c>
      <c r="D56">
        <v>2</v>
      </c>
      <c r="E56" s="1">
        <f>IF(COUNTIF(B$2:B$420, B56) &gt; 1, 1, 0)</f>
        <v>1</v>
      </c>
      <c r="F56">
        <v>2.0618970000000001</v>
      </c>
      <c r="G56">
        <v>3.2000000000000001E-2</v>
      </c>
      <c r="H56">
        <f t="shared" si="0"/>
        <v>3.2000000000000001E-2</v>
      </c>
      <c r="K56">
        <v>0.15</v>
      </c>
      <c r="M56">
        <v>1.1399999999999999</v>
      </c>
      <c r="N56">
        <v>4.3499999999999996</v>
      </c>
      <c r="O56">
        <f>IF(M56&lt;&gt;"", M56, IF(AND(L56&lt;&gt;"", N56&lt;&gt;""), SQRT(bigG_mks*(L56*Msun_to_kg)/10^(N56-2))/Rsun_to_m))</f>
        <v>1.1399999999999999</v>
      </c>
      <c r="P56">
        <f>IF(L56&lt;&gt;"", L56, 10^(N56-2)*(O56*Rsun_to_m)^2/bigG_mks/Msun_to_kg)</f>
        <v>1.054989510927735</v>
      </c>
      <c r="S56">
        <v>1.68</v>
      </c>
      <c r="T56">
        <v>1.4999999999999999E-2</v>
      </c>
      <c r="U56">
        <f>IF(S56&lt;&gt;"", IF(S56&lt;Weiss_Rp_limit_1, 4*PI()/3*(S56*REarth)^3*(Weiss_dens_fac_1+Weiss_dens_fac_2*S56)/MEarth*1000, IF(S56&lt;Weiss_Rp_limit_2, Weiss_Mp_fac*(S56)^Weiss_Mp_exp, MJup_to_Mearth)))</f>
        <v>4.358026954171395</v>
      </c>
      <c r="V56">
        <f>IF(Q56&lt;&gt;"", Q56, IF(R56&lt;&gt;"", R56, IF(I56&lt;&gt;"", I56*MJup_to_Mearth, IF(J56&lt;&gt;"", J56*MJup_to_Mearth, U56))))</f>
        <v>4.358026954171395</v>
      </c>
      <c r="W56">
        <f>SQRT(P56/bigG)*Qs/((V56*Mearth_to_Msun)*(O56*Rsun_to_AU)^5)*(H56)^(13/2)/1000000000</f>
        <v>399.147686597377</v>
      </c>
    </row>
    <row r="57" spans="1:23">
      <c r="A57">
        <v>1064</v>
      </c>
      <c r="B57" t="s">
        <v>43</v>
      </c>
      <c r="C57" t="s">
        <v>16</v>
      </c>
      <c r="D57">
        <v>2</v>
      </c>
      <c r="E57" s="1">
        <f>IF(COUNTIF(B$2:B$420, B57) &gt; 1, 1, 0)</f>
        <v>1</v>
      </c>
      <c r="F57">
        <v>5.9965529999999996</v>
      </c>
      <c r="G57">
        <v>6.6000000000000003E-2</v>
      </c>
      <c r="H57">
        <f t="shared" si="0"/>
        <v>6.6000000000000003E-2</v>
      </c>
      <c r="K57">
        <v>0.28499999999999998</v>
      </c>
      <c r="M57">
        <v>1.1399999999999999</v>
      </c>
      <c r="N57">
        <v>4.3499999999999996</v>
      </c>
      <c r="O57">
        <f>IF(M57&lt;&gt;"", M57, IF(AND(L57&lt;&gt;"", N57&lt;&gt;""), SQRT(bigG_mks*(L57*Msun_to_kg)/10^(N57-2))/Rsun_to_m))</f>
        <v>1.1399999999999999</v>
      </c>
      <c r="P57">
        <f>IF(L57&lt;&gt;"", L57, 10^(N57-2)*(O57*Rsun_to_m)^2/bigG_mks/Msun_to_kg)</f>
        <v>1.054989510927735</v>
      </c>
      <c r="S57">
        <v>3.19</v>
      </c>
      <c r="T57">
        <v>2.9000000000000001E-2</v>
      </c>
      <c r="U57">
        <f>IF(S57&lt;&gt;"", IF(S57&lt;Weiss_Rp_limit_1, 4*PI()/3*(S57*REarth)^3*(Weiss_dens_fac_1+Weiss_dens_fac_2*S57)/MEarth*1000, IF(S57&lt;Weiss_Rp_limit_2, Weiss_Mp_fac*(S57)^Weiss_Mp_exp, MJup_to_Mearth)))</f>
        <v>7.9118421723202648</v>
      </c>
      <c r="V57">
        <f>IF(Q57&lt;&gt;"", Q57, IF(R57&lt;&gt;"", R57, IF(I57&lt;&gt;"", I57*MJup_to_Mearth, IF(J57&lt;&gt;"", J57*MJup_to_Mearth, U57))))</f>
        <v>7.9118421723202648</v>
      </c>
      <c r="W57">
        <f>SQRT(P57/bigG)*Qs/((V57*Mearth_to_Msun)*(O57*Rsun_to_AU)^5)*(H57)^(13/2)/1000000000</f>
        <v>24305.616163900217</v>
      </c>
    </row>
    <row r="58" spans="1:23">
      <c r="A58">
        <v>1067</v>
      </c>
      <c r="B58" t="s">
        <v>40</v>
      </c>
      <c r="C58" t="s">
        <v>14</v>
      </c>
      <c r="D58">
        <v>2</v>
      </c>
      <c r="E58" s="1">
        <f>IF(COUNTIF(B$2:B$420, B58) &gt; 1, 1, 0)</f>
        <v>1</v>
      </c>
      <c r="F58">
        <v>2.0199989999999999</v>
      </c>
      <c r="G58">
        <v>0.03</v>
      </c>
      <c r="H58">
        <f t="shared" si="0"/>
        <v>0.03</v>
      </c>
      <c r="K58">
        <v>0.13900000000000001</v>
      </c>
      <c r="L58">
        <v>0.84</v>
      </c>
      <c r="M58">
        <v>0.8</v>
      </c>
      <c r="N58">
        <v>4.5599999999999996</v>
      </c>
      <c r="O58">
        <f>IF(M58&lt;&gt;"", M58, IF(AND(L58&lt;&gt;"", N58&lt;&gt;""), SQRT(bigG_mks*(L58*Msun_to_kg)/10^(N58-2))/Rsun_to_m))</f>
        <v>0.8</v>
      </c>
      <c r="P58">
        <f>IF(L58&lt;&gt;"", L58, 10^(N58-2)*(O58*Rsun_to_m)^2/bigG_mks/Msun_to_kg)</f>
        <v>0.84</v>
      </c>
      <c r="S58">
        <v>1.56</v>
      </c>
      <c r="T58">
        <v>1.4E-2</v>
      </c>
      <c r="U58">
        <f>IF(S58&lt;&gt;"", IF(S58&lt;Weiss_Rp_limit_1, 4*PI()/3*(S58*REarth)^3*(Weiss_dens_fac_1+Weiss_dens_fac_2*S58)/MEarth*1000, IF(S58&lt;Weiss_Rp_limit_2, Weiss_Mp_fac*(S58)^Weiss_Mp_exp, MJup_to_Mearth)))</f>
        <v>4.0677865543878342</v>
      </c>
      <c r="V58">
        <f>IF(Q58&lt;&gt;"", Q58, IF(R58&lt;&gt;"", R58, IF(I58&lt;&gt;"", I58*MJup_to_Mearth, IF(J58&lt;&gt;"", J58*MJup_to_Mearth, U58))))</f>
        <v>4.0677865543878342</v>
      </c>
      <c r="W58">
        <f>SQRT(P58/bigG)*Qs/((V58*Mearth_to_Msun)*(O58*Rsun_to_AU)^5)*(H58)^(13/2)/1000000000</f>
        <v>1473.901845079344</v>
      </c>
    </row>
    <row r="59" spans="1:23">
      <c r="A59">
        <v>1068</v>
      </c>
      <c r="B59" t="s">
        <v>40</v>
      </c>
      <c r="C59" t="s">
        <v>16</v>
      </c>
      <c r="D59">
        <v>2</v>
      </c>
      <c r="E59" s="1">
        <f>IF(COUNTIF(B$2:B$420, B59) &gt; 1, 1, 0)</f>
        <v>1</v>
      </c>
      <c r="F59">
        <v>3.7630240000000001</v>
      </c>
      <c r="G59">
        <v>4.4999999999999998E-2</v>
      </c>
      <c r="H59">
        <f t="shared" si="0"/>
        <v>4.4999999999999998E-2</v>
      </c>
      <c r="K59">
        <v>0.13</v>
      </c>
      <c r="L59">
        <v>0.84</v>
      </c>
      <c r="M59">
        <v>0.8</v>
      </c>
      <c r="N59">
        <v>4.5599999999999996</v>
      </c>
      <c r="O59">
        <f>IF(M59&lt;&gt;"", M59, IF(AND(L59&lt;&gt;"", N59&lt;&gt;""), SQRT(bigG_mks*(L59*Msun_to_kg)/10^(N59-2))/Rsun_to_m))</f>
        <v>0.8</v>
      </c>
      <c r="P59">
        <f>IF(L59&lt;&gt;"", L59, 10^(N59-2)*(O59*Rsun_to_m)^2/bigG_mks/Msun_to_kg)</f>
        <v>0.84</v>
      </c>
      <c r="S59">
        <v>1.46</v>
      </c>
      <c r="T59">
        <v>1.2999999999999999E-2</v>
      </c>
      <c r="U59">
        <f>IF(S59&lt;&gt;"", IF(S59&lt;Weiss_Rp_limit_1, 4*PI()/3*(S59*REarth)^3*(Weiss_dens_fac_1+Weiss_dens_fac_2*S59)/MEarth*1000, IF(S59&lt;Weiss_Rp_limit_2, Weiss_Mp_fac*(S59)^Weiss_Mp_exp, MJup_to_Mearth)))</f>
        <v>4.2029759035131393</v>
      </c>
      <c r="V59">
        <f>IF(Q59&lt;&gt;"", Q59, IF(R59&lt;&gt;"", R59, IF(I59&lt;&gt;"", I59*MJup_to_Mearth, IF(J59&lt;&gt;"", J59*MJup_to_Mearth, U59))))</f>
        <v>4.2029759035131393</v>
      </c>
      <c r="W59">
        <f>SQRT(P59/bigG)*Qs/((V59*Mearth_to_Msun)*(O59*Rsun_to_AU)^5)*(H59)^(13/2)/1000000000</f>
        <v>19900.454843801719</v>
      </c>
    </row>
    <row r="60" spans="1:23">
      <c r="A60">
        <v>663</v>
      </c>
      <c r="B60" t="s">
        <v>112</v>
      </c>
      <c r="C60" t="s">
        <v>14</v>
      </c>
      <c r="D60">
        <v>5</v>
      </c>
      <c r="E60" s="1">
        <f>IF(COUNTIF(B$2:B$420, B60) &gt; 1, 1, 0)</f>
        <v>1</v>
      </c>
      <c r="F60">
        <v>3.6961219000000001</v>
      </c>
      <c r="G60">
        <v>4.5370000000000001E-2</v>
      </c>
      <c r="H60">
        <f t="shared" si="0"/>
        <v>4.5370000000000001E-2</v>
      </c>
      <c r="I60">
        <v>2.7E-2</v>
      </c>
      <c r="K60">
        <v>0.17</v>
      </c>
      <c r="L60">
        <v>0.91</v>
      </c>
      <c r="M60">
        <v>0.94</v>
      </c>
      <c r="N60">
        <v>4.4400000000000004</v>
      </c>
      <c r="O60">
        <f>IF(M60&lt;&gt;"", M60, IF(AND(L60&lt;&gt;"", N60&lt;&gt;""), SQRT(bigG_mks*(L60*Msun_to_kg)/10^(N60-2))/Rsun_to_m))</f>
        <v>0.94</v>
      </c>
      <c r="P60">
        <f>IF(L60&lt;&gt;"", L60, 10^(N60-2)*(O60*Rsun_to_m)^2/bigG_mks/Msun_to_kg)</f>
        <v>0.91</v>
      </c>
      <c r="Q60">
        <v>8.6999999999999993</v>
      </c>
      <c r="S60">
        <v>1.91</v>
      </c>
      <c r="T60">
        <v>1.7999999999999999E-2</v>
      </c>
      <c r="U60">
        <f>IF(S60&lt;&gt;"", IF(S60&lt;Weiss_Rp_limit_1, 4*PI()/3*(S60*REarth)^3*(Weiss_dens_fac_1+Weiss_dens_fac_2*S60)/MEarth*1000, IF(S60&lt;Weiss_Rp_limit_2, Weiss_Mp_fac*(S60)^Weiss_Mp_exp, MJup_to_Mearth)))</f>
        <v>4.9103597537647028</v>
      </c>
      <c r="V60">
        <f>IF(Q60&lt;&gt;"", Q60, IF(R60&lt;&gt;"", R60, IF(I60&lt;&gt;"", I60*MJup_to_Mearth, IF(J60&lt;&gt;"", J60*MJup_to_Mearth, U60))))</f>
        <v>8.6999999999999993</v>
      </c>
      <c r="W60">
        <f>SQRT(P60/bigG)*Qs/((V60*Mearth_to_Msun)*(O60*Rsun_to_AU)^5)*(H60)^(13/2)/1000000000</f>
        <v>4712.0305339390479</v>
      </c>
    </row>
    <row r="61" spans="1:23">
      <c r="A61">
        <v>666</v>
      </c>
      <c r="B61" t="s">
        <v>112</v>
      </c>
      <c r="C61" t="s">
        <v>20</v>
      </c>
      <c r="D61">
        <v>5</v>
      </c>
      <c r="E61" s="1">
        <f>IF(COUNTIF(B$2:B$420, B61) &gt; 1, 1, 0)</f>
        <v>1</v>
      </c>
      <c r="F61">
        <v>6.0984930000000004</v>
      </c>
      <c r="H61">
        <f t="shared" si="0"/>
        <v>6.3304609499066605E-2</v>
      </c>
      <c r="I61">
        <v>0.01</v>
      </c>
      <c r="K61">
        <v>7.6999999999999999E-2</v>
      </c>
      <c r="L61">
        <v>0.91</v>
      </c>
      <c r="M61">
        <v>0.94</v>
      </c>
      <c r="N61">
        <v>4.4400000000000004</v>
      </c>
      <c r="O61">
        <f>IF(M61&lt;&gt;"", M61, IF(AND(L61&lt;&gt;"", N61&lt;&gt;""), SQRT(bigG_mks*(L61*Msun_to_kg)/10^(N61-2))/Rsun_to_m))</f>
        <v>0.94</v>
      </c>
      <c r="P61">
        <f>IF(L61&lt;&gt;"", L61, 10^(N61-2)*(O61*Rsun_to_m)^2/bigG_mks/Msun_to_kg)</f>
        <v>0.91</v>
      </c>
      <c r="Q61">
        <v>3.08</v>
      </c>
      <c r="S61">
        <v>0.86799999999999999</v>
      </c>
      <c r="T61">
        <v>8.0000000000000002E-3</v>
      </c>
      <c r="U61">
        <f>IF(S61&lt;&gt;"", IF(S61&lt;Weiss_Rp_limit_1, 4*PI()/3*(S61*REarth)^3*(Weiss_dens_fac_1+Weiss_dens_fac_2*S61)/MEarth*1000, IF(S61&lt;Weiss_Rp_limit_2, Weiss_Mp_fac*(S61)^Weiss_Mp_exp, MJup_to_Mearth)))</f>
        <v>0.64300521806669086</v>
      </c>
      <c r="V61">
        <f>IF(Q61&lt;&gt;"", Q61, IF(R61&lt;&gt;"", R61, IF(I61&lt;&gt;"", I61*MJup_to_Mearth, IF(J61&lt;&gt;"", J61*MJup_to_Mearth, U61))))</f>
        <v>3.08</v>
      </c>
      <c r="W61">
        <f>SQRT(P61/bigG)*Qs/((V61*Mearth_to_Msun)*(O61*Rsun_to_AU)^5)*(H61)^(13/2)/1000000000</f>
        <v>116013.68957013963</v>
      </c>
    </row>
    <row r="62" spans="1:23">
      <c r="A62">
        <v>1096</v>
      </c>
      <c r="B62" t="s">
        <v>84</v>
      </c>
      <c r="C62" t="s">
        <v>14</v>
      </c>
      <c r="D62">
        <v>3</v>
      </c>
      <c r="E62" s="1">
        <f>IF(COUNTIF(B$2:B$420, B62) &gt; 1, 1, 0)</f>
        <v>1</v>
      </c>
      <c r="F62">
        <v>3.1626970000000001</v>
      </c>
      <c r="G62">
        <v>4.2999999999999997E-2</v>
      </c>
      <c r="H62">
        <f t="shared" si="0"/>
        <v>4.2999999999999997E-2</v>
      </c>
      <c r="K62">
        <v>0.22900000000000001</v>
      </c>
      <c r="L62">
        <v>0.98</v>
      </c>
      <c r="M62">
        <v>1.1100000000000001</v>
      </c>
      <c r="N62">
        <v>4.3600000000000003</v>
      </c>
      <c r="O62">
        <f>IF(M62&lt;&gt;"", M62, IF(AND(L62&lt;&gt;"", N62&lt;&gt;""), SQRT(bigG_mks*(L62*Msun_to_kg)/10^(N62-2))/Rsun_to_m))</f>
        <v>1.1100000000000001</v>
      </c>
      <c r="P62">
        <f>IF(L62&lt;&gt;"", L62, 10^(N62-2)*(O62*Rsun_to_m)^2/bigG_mks/Msun_to_kg)</f>
        <v>0.98</v>
      </c>
      <c r="S62">
        <v>2.57</v>
      </c>
      <c r="T62">
        <v>2.4E-2</v>
      </c>
      <c r="U62">
        <f>IF(S62&lt;&gt;"", IF(S62&lt;Weiss_Rp_limit_1, 4*PI()/3*(S62*REarth)^3*(Weiss_dens_fac_1+Weiss_dens_fac_2*S62)/MEarth*1000, IF(S62&lt;Weiss_Rp_limit_2, Weiss_Mp_fac*(S62)^Weiss_Mp_exp, MJup_to_Mearth)))</f>
        <v>6.4712784112015402</v>
      </c>
      <c r="V62">
        <f>IF(Q62&lt;&gt;"", Q62, IF(R62&lt;&gt;"", R62, IF(I62&lt;&gt;"", I62*MJup_to_Mearth, IF(J62&lt;&gt;"", J62*MJup_to_Mearth, U62))))</f>
        <v>6.4712784112015402</v>
      </c>
      <c r="W62">
        <f>SQRT(P62/bigG)*Qs/((V62*Mearth_to_Msun)*(O62*Rsun_to_AU)^5)*(H62)^(13/2)/1000000000</f>
        <v>2020.2349295532858</v>
      </c>
    </row>
    <row r="63" spans="1:23">
      <c r="A63">
        <v>1097</v>
      </c>
      <c r="B63" t="s">
        <v>84</v>
      </c>
      <c r="C63" t="s">
        <v>16</v>
      </c>
      <c r="D63">
        <v>3</v>
      </c>
      <c r="E63" s="1">
        <f>IF(COUNTIF(B$2:B$420, B63) &gt; 1, 1, 0)</f>
        <v>1</v>
      </c>
      <c r="F63">
        <v>5.3706469999999999</v>
      </c>
      <c r="G63">
        <v>6.0999999999999999E-2</v>
      </c>
      <c r="H63">
        <f t="shared" si="0"/>
        <v>6.0999999999999999E-2</v>
      </c>
      <c r="K63">
        <v>0.22</v>
      </c>
      <c r="L63">
        <v>0.98</v>
      </c>
      <c r="M63">
        <v>1.1100000000000001</v>
      </c>
      <c r="N63">
        <v>4.3600000000000003</v>
      </c>
      <c r="O63">
        <f>IF(M63&lt;&gt;"", M63, IF(AND(L63&lt;&gt;"", N63&lt;&gt;""), SQRT(bigG_mks*(L63*Msun_to_kg)/10^(N63-2))/Rsun_to_m))</f>
        <v>1.1100000000000001</v>
      </c>
      <c r="P63">
        <f>IF(L63&lt;&gt;"", L63, 10^(N63-2)*(O63*Rsun_to_m)^2/bigG_mks/Msun_to_kg)</f>
        <v>0.98</v>
      </c>
      <c r="S63">
        <v>2.4700000000000002</v>
      </c>
      <c r="T63">
        <v>2.3E-2</v>
      </c>
      <c r="U63">
        <f>IF(S63&lt;&gt;"", IF(S63&lt;Weiss_Rp_limit_1, 4*PI()/3*(S63*REarth)^3*(Weiss_dens_fac_1+Weiss_dens_fac_2*S63)/MEarth*1000, IF(S63&lt;Weiss_Rp_limit_2, Weiss_Mp_fac*(S63)^Weiss_Mp_exp, MJup_to_Mearth)))</f>
        <v>6.2367803128093424</v>
      </c>
      <c r="V63">
        <f>IF(Q63&lt;&gt;"", Q63, IF(R63&lt;&gt;"", R63, IF(I63&lt;&gt;"", I63*MJup_to_Mearth, IF(J63&lt;&gt;"", J63*MJup_to_Mearth, U63))))</f>
        <v>6.2367803128093424</v>
      </c>
      <c r="W63">
        <f>SQRT(P63/bigG)*Qs/((V63*Mearth_to_Msun)*(O63*Rsun_to_AU)^5)*(H63)^(13/2)/1000000000</f>
        <v>20348.410025610276</v>
      </c>
    </row>
    <row r="64" spans="1:23">
      <c r="A64">
        <v>1106</v>
      </c>
      <c r="B64" t="s">
        <v>28</v>
      </c>
      <c r="C64" t="s">
        <v>14</v>
      </c>
      <c r="D64">
        <v>3</v>
      </c>
      <c r="E64" s="1">
        <f>IF(COUNTIF(B$2:B$420, B64) &gt; 1, 1, 0)</f>
        <v>1</v>
      </c>
      <c r="F64">
        <v>1.6118650000000001</v>
      </c>
      <c r="G64">
        <v>2.9000000000000001E-2</v>
      </c>
      <c r="H64">
        <f t="shared" si="0"/>
        <v>2.9000000000000001E-2</v>
      </c>
      <c r="K64">
        <v>0.14000000000000001</v>
      </c>
      <c r="M64">
        <v>1.59</v>
      </c>
      <c r="N64">
        <v>4.13</v>
      </c>
      <c r="O64">
        <f>IF(M64&lt;&gt;"", M64, IF(AND(L64&lt;&gt;"", N64&lt;&gt;""), SQRT(bigG_mks*(L64*Msun_to_kg)/10^(N64-2))/Rsun_to_m))</f>
        <v>1.59</v>
      </c>
      <c r="P64">
        <f>IF(L64&lt;&gt;"", L64, 10^(N64-2)*(O64*Rsun_to_m)^2/bigG_mks/Msun_to_kg)</f>
        <v>1.2366098108281798</v>
      </c>
      <c r="S64">
        <v>1.57</v>
      </c>
      <c r="T64">
        <v>1.4E-2</v>
      </c>
      <c r="U64">
        <f>IF(S64&lt;&gt;"", IF(S64&lt;Weiss_Rp_limit_1, 4*PI()/3*(S64*REarth)^3*(Weiss_dens_fac_1+Weiss_dens_fac_2*S64)/MEarth*1000, IF(S64&lt;Weiss_Rp_limit_2, Weiss_Mp_fac*(S64)^Weiss_Mp_exp, MJup_to_Mearth)))</f>
        <v>4.0920313920185913</v>
      </c>
      <c r="V64">
        <f>IF(Q64&lt;&gt;"", Q64, IF(R64&lt;&gt;"", R64, IF(I64&lt;&gt;"", I64*MJup_to_Mearth, IF(J64&lt;&gt;"", J64*MJup_to_Mearth, U64))))</f>
        <v>4.0920313920185913</v>
      </c>
      <c r="W64">
        <f>SQRT(P64/bigG)*Qs/((V64*Mearth_to_Msun)*(O64*Rsun_to_AU)^5)*(H64)^(13/2)/1000000000</f>
        <v>45.986208821299428</v>
      </c>
    </row>
    <row r="65" spans="1:23">
      <c r="A65">
        <v>1107</v>
      </c>
      <c r="B65" t="s">
        <v>28</v>
      </c>
      <c r="C65" t="s">
        <v>16</v>
      </c>
      <c r="D65">
        <v>3</v>
      </c>
      <c r="E65" s="1">
        <f>IF(COUNTIF(B$2:B$420, B65) &gt; 1, 1, 0)</f>
        <v>1</v>
      </c>
      <c r="F65">
        <v>3.0715710000000001</v>
      </c>
      <c r="G65">
        <v>4.3999999999999997E-2</v>
      </c>
      <c r="H65">
        <f t="shared" si="0"/>
        <v>4.3999999999999997E-2</v>
      </c>
      <c r="K65">
        <v>0.13400000000000001</v>
      </c>
      <c r="M65">
        <v>1.59</v>
      </c>
      <c r="N65">
        <v>4.13</v>
      </c>
      <c r="O65">
        <f>IF(M65&lt;&gt;"", M65, IF(AND(L65&lt;&gt;"", N65&lt;&gt;""), SQRT(bigG_mks*(L65*Msun_to_kg)/10^(N65-2))/Rsun_to_m))</f>
        <v>1.59</v>
      </c>
      <c r="P65">
        <f>IF(L65&lt;&gt;"", L65, 10^(N65-2)*(O65*Rsun_to_m)^2/bigG_mks/Msun_to_kg)</f>
        <v>1.2366098108281798</v>
      </c>
      <c r="S65">
        <v>1.5</v>
      </c>
      <c r="T65">
        <v>1.4E-2</v>
      </c>
      <c r="U65">
        <f>IF(S65&lt;&gt;"", IF(S65&lt;Weiss_Rp_limit_1, 4*PI()/3*(S65*REarth)^3*(Weiss_dens_fac_1+Weiss_dens_fac_2*S65)/MEarth*1000, IF(S65&lt;Weiss_Rp_limit_2, Weiss_Mp_fac*(S65)^Weiss_Mp_exp, MJup_to_Mearth)))</f>
        <v>3.9220863491936346</v>
      </c>
      <c r="V65">
        <f>IF(Q65&lt;&gt;"", Q65, IF(R65&lt;&gt;"", R65, IF(I65&lt;&gt;"", I65*MJup_to_Mearth, IF(J65&lt;&gt;"", J65*MJup_to_Mearth, U65))))</f>
        <v>3.9220863491936346</v>
      </c>
      <c r="W65">
        <f>SQRT(P65/bigG)*Qs/((V65*Mearth_to_Msun)*(O65*Rsun_to_AU)^5)*(H65)^(13/2)/1000000000</f>
        <v>720.94946474772053</v>
      </c>
    </row>
    <row r="66" spans="1:23">
      <c r="A66">
        <v>1108</v>
      </c>
      <c r="B66" t="s">
        <v>28</v>
      </c>
      <c r="C66" t="s">
        <v>23</v>
      </c>
      <c r="D66">
        <v>3</v>
      </c>
      <c r="E66" s="1">
        <f>IF(COUNTIF(B$2:B$420, B66) &gt; 1, 1, 0)</f>
        <v>1</v>
      </c>
      <c r="F66">
        <v>5.8680750000000002</v>
      </c>
      <c r="G66">
        <v>6.8000000000000005E-2</v>
      </c>
      <c r="H66">
        <f t="shared" si="0"/>
        <v>6.8000000000000005E-2</v>
      </c>
      <c r="K66">
        <v>0.29499999999999998</v>
      </c>
      <c r="M66">
        <v>1.59</v>
      </c>
      <c r="N66">
        <v>4.13</v>
      </c>
      <c r="O66">
        <f>IF(M66&lt;&gt;"", M66, IF(AND(L66&lt;&gt;"", N66&lt;&gt;""), SQRT(bigG_mks*(L66*Msun_to_kg)/10^(N66-2))/Rsun_to_m))</f>
        <v>1.59</v>
      </c>
      <c r="P66">
        <f>IF(L66&lt;&gt;"", L66, 10^(N66-2)*(O66*Rsun_to_m)^2/bigG_mks/Msun_to_kg)</f>
        <v>1.2366098108281798</v>
      </c>
      <c r="S66">
        <v>3.31</v>
      </c>
      <c r="T66">
        <v>0.03</v>
      </c>
      <c r="U66">
        <f>IF(S66&lt;&gt;"", IF(S66&lt;Weiss_Rp_limit_1, 4*PI()/3*(S66*REarth)^3*(Weiss_dens_fac_1+Weiss_dens_fac_2*S66)/MEarth*1000, IF(S66&lt;Weiss_Rp_limit_2, Weiss_Mp_fac*(S66)^Weiss_Mp_exp, MJup_to_Mearth)))</f>
        <v>8.1882730084088085</v>
      </c>
      <c r="V66">
        <f>IF(Q66&lt;&gt;"", Q66, IF(R66&lt;&gt;"", R66, IF(I66&lt;&gt;"", I66*MJup_to_Mearth, IF(J66&lt;&gt;"", J66*MJup_to_Mearth, U66))))</f>
        <v>8.1882730084088085</v>
      </c>
      <c r="W66">
        <f>SQRT(P66/bigG)*Qs/((V66*Mearth_to_Msun)*(O66*Rsun_to_AU)^5)*(H66)^(13/2)/1000000000</f>
        <v>5849.1828219376166</v>
      </c>
    </row>
    <row r="67" spans="1:23">
      <c r="A67">
        <v>1109</v>
      </c>
      <c r="B67" t="s">
        <v>136</v>
      </c>
      <c r="C67" t="s">
        <v>14</v>
      </c>
      <c r="D67">
        <v>4</v>
      </c>
      <c r="E67" s="1">
        <f>IF(COUNTIF(B$2:B$420, B67) &gt; 1, 1, 0)</f>
        <v>1</v>
      </c>
      <c r="F67">
        <v>4.2286400000000004</v>
      </c>
      <c r="G67">
        <v>5.3999999999999999E-2</v>
      </c>
      <c r="H67">
        <f t="shared" ref="H67:H130" si="1">IF(G67&lt;&gt;"", G67, ((F67/365.25)^2*P67)^(1/3))</f>
        <v>5.3999999999999999E-2</v>
      </c>
      <c r="K67">
        <v>0.14499999999999999</v>
      </c>
      <c r="L67">
        <v>1.03</v>
      </c>
      <c r="M67">
        <v>1.31</v>
      </c>
      <c r="N67">
        <v>4.26</v>
      </c>
      <c r="O67">
        <f>IF(M67&lt;&gt;"", M67, IF(AND(L67&lt;&gt;"", N67&lt;&gt;""), SQRT(bigG_mks*(L67*Msun_to_kg)/10^(N67-2))/Rsun_to_m))</f>
        <v>1.31</v>
      </c>
      <c r="P67">
        <f>IF(L67&lt;&gt;"", L67, 10^(N67-2)*(O67*Rsun_to_m)^2/bigG_mks/Msun_to_kg)</f>
        <v>1.03</v>
      </c>
      <c r="S67">
        <v>1.63</v>
      </c>
      <c r="T67">
        <v>1.4999999999999999E-2</v>
      </c>
      <c r="U67">
        <f>IF(S67&lt;&gt;"", IF(S67&lt;Weiss_Rp_limit_1, 4*PI()/3*(S67*REarth)^3*(Weiss_dens_fac_1+Weiss_dens_fac_2*S67)/MEarth*1000, IF(S67&lt;Weiss_Rp_limit_2, Weiss_Mp_fac*(S67)^Weiss_Mp_exp, MJup_to_Mearth)))</f>
        <v>4.2372759891639546</v>
      </c>
      <c r="V67">
        <f>IF(Q67&lt;&gt;"", Q67, IF(R67&lt;&gt;"", R67, IF(I67&lt;&gt;"", I67*MJup_to_Mearth, IF(J67&lt;&gt;"", J67*MJup_to_Mearth, U67))))</f>
        <v>4.2372759891639546</v>
      </c>
      <c r="W67">
        <f>SQRT(P67/bigG)*Qs/((V67*Mearth_to_Msun)*(O67*Rsun_to_AU)^5)*(H67)^(13/2)/1000000000</f>
        <v>6072.7258569485048</v>
      </c>
    </row>
    <row r="68" spans="1:23">
      <c r="A68">
        <v>1110</v>
      </c>
      <c r="B68" t="s">
        <v>136</v>
      </c>
      <c r="C68" t="s">
        <v>16</v>
      </c>
      <c r="D68">
        <v>4</v>
      </c>
      <c r="E68" s="1">
        <f>IF(COUNTIF(B$2:B$420, B68) &gt; 1, 1, 0)</f>
        <v>1</v>
      </c>
      <c r="F68">
        <v>7.4666230000000002</v>
      </c>
      <c r="G68">
        <v>7.9000000000000001E-2</v>
      </c>
      <c r="H68">
        <f t="shared" si="1"/>
        <v>7.9000000000000001E-2</v>
      </c>
      <c r="K68">
        <v>0.124</v>
      </c>
      <c r="L68">
        <v>1.03</v>
      </c>
      <c r="M68">
        <v>1.31</v>
      </c>
      <c r="N68">
        <v>4.26</v>
      </c>
      <c r="O68">
        <f>IF(M68&lt;&gt;"", M68, IF(AND(L68&lt;&gt;"", N68&lt;&gt;""), SQRT(bigG_mks*(L68*Msun_to_kg)/10^(N68-2))/Rsun_to_m))</f>
        <v>1.31</v>
      </c>
      <c r="P68">
        <f>IF(L68&lt;&gt;"", L68, 10^(N68-2)*(O68*Rsun_to_m)^2/bigG_mks/Msun_to_kg)</f>
        <v>1.03</v>
      </c>
      <c r="S68">
        <v>1.39</v>
      </c>
      <c r="T68">
        <v>1.2999999999999999E-2</v>
      </c>
      <c r="U68">
        <f>IF(S68&lt;&gt;"", IF(S68&lt;Weiss_Rp_limit_1, 4*PI()/3*(S68*REarth)^3*(Weiss_dens_fac_1+Weiss_dens_fac_2*S68)/MEarth*1000, IF(S68&lt;Weiss_Rp_limit_2, Weiss_Mp_fac*(S68)^Weiss_Mp_exp, MJup_to_Mearth)))</f>
        <v>3.5103272732386466</v>
      </c>
      <c r="V68">
        <f>IF(Q68&lt;&gt;"", Q68, IF(R68&lt;&gt;"", R68, IF(I68&lt;&gt;"", I68*MJup_to_Mearth, IF(J68&lt;&gt;"", J68*MJup_to_Mearth, U68))))</f>
        <v>3.5103272732386466</v>
      </c>
      <c r="W68">
        <f>SQRT(P68/bigG)*Qs/((V68*Mearth_to_Msun)*(O68*Rsun_to_AU)^5)*(H68)^(13/2)/1000000000</f>
        <v>86923.954220822721</v>
      </c>
    </row>
    <row r="69" spans="1:23">
      <c r="A69">
        <v>1115</v>
      </c>
      <c r="B69" t="s">
        <v>56</v>
      </c>
      <c r="C69" t="s">
        <v>14</v>
      </c>
      <c r="D69">
        <v>2</v>
      </c>
      <c r="E69" s="1">
        <f>IF(COUNTIF(B$2:B$420, B69) &gt; 1, 1, 0)</f>
        <v>1</v>
      </c>
      <c r="F69">
        <v>2.4532340000000001</v>
      </c>
      <c r="G69">
        <v>3.2000000000000001E-2</v>
      </c>
      <c r="H69">
        <f t="shared" si="1"/>
        <v>3.2000000000000001E-2</v>
      </c>
      <c r="K69">
        <v>0.26200000000000001</v>
      </c>
      <c r="M69">
        <v>0.65</v>
      </c>
      <c r="N69">
        <v>4.66</v>
      </c>
      <c r="O69">
        <f>IF(M69&lt;&gt;"", M69, IF(AND(L69&lt;&gt;"", N69&lt;&gt;""), SQRT(bigG_mks*(L69*Msun_to_kg)/10^(N69-2))/Rsun_to_m))</f>
        <v>0.65</v>
      </c>
      <c r="P69">
        <f>IF(L69&lt;&gt;"", L69, 10^(N69-2)*(O69*Rsun_to_m)^2/bigG_mks/Msun_to_kg)</f>
        <v>0.70026940510835456</v>
      </c>
      <c r="S69">
        <v>2.94</v>
      </c>
      <c r="T69">
        <v>2.7E-2</v>
      </c>
      <c r="U69">
        <f>IF(S69&lt;&gt;"", IF(S69&lt;Weiss_Rp_limit_1, 4*PI()/3*(S69*REarth)^3*(Weiss_dens_fac_1+Weiss_dens_fac_2*S69)/MEarth*1000, IF(S69&lt;Weiss_Rp_limit_2, Weiss_Mp_fac*(S69)^Weiss_Mp_exp, MJup_to_Mearth)))</f>
        <v>7.3335675606575395</v>
      </c>
      <c r="V69">
        <f>IF(Q69&lt;&gt;"", Q69, IF(R69&lt;&gt;"", R69, IF(I69&lt;&gt;"", I69*MJup_to_Mearth, IF(J69&lt;&gt;"", J69*MJup_to_Mearth, U69))))</f>
        <v>7.3335675606575395</v>
      </c>
      <c r="W69">
        <f>SQRT(P69/bigG)*Qs/((V69*Mearth_to_Msun)*(O69*Rsun_to_AU)^5)*(H69)^(13/2)/1000000000</f>
        <v>3206.8172420899277</v>
      </c>
    </row>
    <row r="70" spans="1:23">
      <c r="A70">
        <v>1116</v>
      </c>
      <c r="B70" t="s">
        <v>56</v>
      </c>
      <c r="C70" t="s">
        <v>16</v>
      </c>
      <c r="D70">
        <v>2</v>
      </c>
      <c r="E70" s="1">
        <f>IF(COUNTIF(B$2:B$420, B70) &gt; 1, 1, 0)</f>
        <v>1</v>
      </c>
      <c r="F70">
        <v>7.9725130000000002</v>
      </c>
      <c r="G70">
        <v>7.0000000000000007E-2</v>
      </c>
      <c r="H70">
        <f t="shared" si="1"/>
        <v>7.0000000000000007E-2</v>
      </c>
      <c r="K70">
        <v>0.32300000000000001</v>
      </c>
      <c r="M70">
        <v>0.65</v>
      </c>
      <c r="N70">
        <v>4.66</v>
      </c>
      <c r="O70">
        <f>IF(M70&lt;&gt;"", M70, IF(AND(L70&lt;&gt;"", N70&lt;&gt;""), SQRT(bigG_mks*(L70*Msun_to_kg)/10^(N70-2))/Rsun_to_m))</f>
        <v>0.65</v>
      </c>
      <c r="P70">
        <f>IF(L70&lt;&gt;"", L70, 10^(N70-2)*(O70*Rsun_to_m)^2/bigG_mks/Msun_to_kg)</f>
        <v>0.70026940510835456</v>
      </c>
      <c r="S70">
        <v>3.62</v>
      </c>
      <c r="T70">
        <v>3.3000000000000002E-2</v>
      </c>
      <c r="U70">
        <f>IF(S70&lt;&gt;"", IF(S70&lt;Weiss_Rp_limit_1, 4*PI()/3*(S70*REarth)^3*(Weiss_dens_fac_1+Weiss_dens_fac_2*S70)/MEarth*1000, IF(S70&lt;Weiss_Rp_limit_2, Weiss_Mp_fac*(S70)^Weiss_Mp_exp, MJup_to_Mearth)))</f>
        <v>8.8992058074888298</v>
      </c>
      <c r="V70">
        <f>IF(Q70&lt;&gt;"", Q70, IF(R70&lt;&gt;"", R70, IF(I70&lt;&gt;"", I70*MJup_to_Mearth, IF(J70&lt;&gt;"", J70*MJup_to_Mearth, U70))))</f>
        <v>8.8992058074888298</v>
      </c>
      <c r="W70">
        <f>SQRT(P70/bigG)*Qs/((V70*Mearth_to_Msun)*(O70*Rsun_to_AU)^5)*(H70)^(13/2)/1000000000</f>
        <v>428253.24034239445</v>
      </c>
    </row>
    <row r="71" spans="1:23">
      <c r="A71">
        <v>1117</v>
      </c>
      <c r="B71" t="s">
        <v>126</v>
      </c>
      <c r="C71" t="s">
        <v>14</v>
      </c>
      <c r="D71">
        <v>2</v>
      </c>
      <c r="E71" s="1">
        <f>IF(COUNTIF(B$2:B$420, B71) &gt; 1, 1, 0)</f>
        <v>1</v>
      </c>
      <c r="F71">
        <v>4.1385750000000003</v>
      </c>
      <c r="G71">
        <v>4.8000000000000001E-2</v>
      </c>
      <c r="H71">
        <f t="shared" si="1"/>
        <v>4.8000000000000001E-2</v>
      </c>
      <c r="K71">
        <v>0.112</v>
      </c>
      <c r="L71">
        <v>0.97</v>
      </c>
      <c r="M71">
        <v>0.82</v>
      </c>
      <c r="N71">
        <v>4.55</v>
      </c>
      <c r="O71">
        <f>IF(M71&lt;&gt;"", M71, IF(AND(L71&lt;&gt;"", N71&lt;&gt;""), SQRT(bigG_mks*(L71*Msun_to_kg)/10^(N71-2))/Rsun_to_m))</f>
        <v>0.82</v>
      </c>
      <c r="P71">
        <f>IF(L71&lt;&gt;"", L71, 10^(N71-2)*(O71*Rsun_to_m)^2/bigG_mks/Msun_to_kg)</f>
        <v>0.97</v>
      </c>
      <c r="S71">
        <v>1.26</v>
      </c>
      <c r="T71">
        <v>1.2E-2</v>
      </c>
      <c r="U71">
        <f>IF(S71&lt;&gt;"", IF(S71&lt;Weiss_Rp_limit_1, 4*PI()/3*(S71*REarth)^3*(Weiss_dens_fac_1+Weiss_dens_fac_2*S71)/MEarth*1000, IF(S71&lt;Weiss_Rp_limit_2, Weiss_Mp_fac*(S71)^Weiss_Mp_exp, MJup_to_Mearth)))</f>
        <v>2.4533214587332899</v>
      </c>
      <c r="V71">
        <f>IF(Q71&lt;&gt;"", Q71, IF(R71&lt;&gt;"", R71, IF(I71&lt;&gt;"", I71*MJup_to_Mearth, IF(J71&lt;&gt;"", J71*MJup_to_Mearth, U71))))</f>
        <v>2.4533214587332899</v>
      </c>
      <c r="W71">
        <f>SQRT(P71/bigG)*Qs/((V71*Mearth_to_Msun)*(O71*Rsun_to_AU)^5)*(H71)^(13/2)/1000000000</f>
        <v>49258.257630422202</v>
      </c>
    </row>
    <row r="72" spans="1:23">
      <c r="A72">
        <v>1118</v>
      </c>
      <c r="B72" t="s">
        <v>126</v>
      </c>
      <c r="C72" t="s">
        <v>16</v>
      </c>
      <c r="D72">
        <v>2</v>
      </c>
      <c r="E72" s="1">
        <f>IF(COUNTIF(B$2:B$420, B72) &gt; 1, 1, 0)</f>
        <v>1</v>
      </c>
      <c r="F72">
        <v>6.0404499999999999</v>
      </c>
      <c r="G72">
        <v>6.2E-2</v>
      </c>
      <c r="H72">
        <f t="shared" si="1"/>
        <v>6.2E-2</v>
      </c>
      <c r="K72">
        <v>0.115</v>
      </c>
      <c r="L72">
        <v>0.97</v>
      </c>
      <c r="M72">
        <v>0.82</v>
      </c>
      <c r="N72">
        <v>4.55</v>
      </c>
      <c r="O72">
        <f>IF(M72&lt;&gt;"", M72, IF(AND(L72&lt;&gt;"", N72&lt;&gt;""), SQRT(bigG_mks*(L72*Msun_to_kg)/10^(N72-2))/Rsun_to_m))</f>
        <v>0.82</v>
      </c>
      <c r="P72">
        <f>IF(L72&lt;&gt;"", L72, 10^(N72-2)*(O72*Rsun_to_m)^2/bigG_mks/Msun_to_kg)</f>
        <v>0.97</v>
      </c>
      <c r="S72">
        <v>1.29</v>
      </c>
      <c r="T72">
        <v>1.2E-2</v>
      </c>
      <c r="U72">
        <f>IF(S72&lt;&gt;"", IF(S72&lt;Weiss_Rp_limit_1, 4*PI()/3*(S72*REarth)^3*(Weiss_dens_fac_1+Weiss_dens_fac_2*S72)/MEarth*1000, IF(S72&lt;Weiss_Rp_limit_2, Weiss_Mp_fac*(S72)^Weiss_Mp_exp, MJup_to_Mearth)))</f>
        <v>2.6727187879396492</v>
      </c>
      <c r="V72">
        <f>IF(Q72&lt;&gt;"", Q72, IF(R72&lt;&gt;"", R72, IF(I72&lt;&gt;"", I72*MJup_to_Mearth, IF(J72&lt;&gt;"", J72*MJup_to_Mearth, U72))))</f>
        <v>2.6727187879396492</v>
      </c>
      <c r="W72">
        <f>SQRT(P72/bigG)*Qs/((V72*Mearth_to_Msun)*(O72*Rsun_to_AU)^5)*(H72)^(13/2)/1000000000</f>
        <v>238648.20691856221</v>
      </c>
    </row>
    <row r="73" spans="1:23">
      <c r="A73">
        <v>1121</v>
      </c>
      <c r="B73" t="s">
        <v>58</v>
      </c>
      <c r="C73" t="s">
        <v>14</v>
      </c>
      <c r="D73">
        <v>2</v>
      </c>
      <c r="E73" s="1">
        <f>IF(COUNTIF(B$2:B$420, B73) &gt; 1, 1, 0)</f>
        <v>1</v>
      </c>
      <c r="F73">
        <v>2.4623599999999999</v>
      </c>
      <c r="G73">
        <v>3.5999999999999997E-2</v>
      </c>
      <c r="H73">
        <f t="shared" si="1"/>
        <v>3.5999999999999997E-2</v>
      </c>
      <c r="K73">
        <v>0.14499999999999999</v>
      </c>
      <c r="L73">
        <v>0.94</v>
      </c>
      <c r="M73">
        <v>1.2</v>
      </c>
      <c r="N73">
        <v>4.3099999999999996</v>
      </c>
      <c r="O73">
        <f>IF(M73&lt;&gt;"", M73, IF(AND(L73&lt;&gt;"", N73&lt;&gt;""), SQRT(bigG_mks*(L73*Msun_to_kg)/10^(N73-2))/Rsun_to_m))</f>
        <v>1.2</v>
      </c>
      <c r="P73">
        <f>IF(L73&lt;&gt;"", L73, 10^(N73-2)*(O73*Rsun_to_m)^2/bigG_mks/Msun_to_kg)</f>
        <v>0.94</v>
      </c>
      <c r="S73">
        <v>1.62</v>
      </c>
      <c r="T73">
        <v>1.4999999999999999E-2</v>
      </c>
      <c r="U73">
        <f>IF(S73&lt;&gt;"", IF(S73&lt;Weiss_Rp_limit_1, 4*PI()/3*(S73*REarth)^3*(Weiss_dens_fac_1+Weiss_dens_fac_2*S73)/MEarth*1000, IF(S73&lt;Weiss_Rp_limit_2, Weiss_Mp_fac*(S73)^Weiss_Mp_exp, MJup_to_Mearth)))</f>
        <v>4.2130949174906505</v>
      </c>
      <c r="V73">
        <f>IF(Q73&lt;&gt;"", Q73, IF(R73&lt;&gt;"", R73, IF(I73&lt;&gt;"", I73*MJup_to_Mearth, IF(J73&lt;&gt;"", J73*MJup_to_Mearth, U73))))</f>
        <v>4.2130949174906505</v>
      </c>
      <c r="W73">
        <f>SQRT(P73/bigG)*Qs/((V73*Mearth_to_Msun)*(O73*Rsun_to_AU)^5)*(H73)^(13/2)/1000000000</f>
        <v>648.44263702445369</v>
      </c>
    </row>
    <row r="74" spans="1:23">
      <c r="A74">
        <v>1122</v>
      </c>
      <c r="B74" t="s">
        <v>58</v>
      </c>
      <c r="C74" t="s">
        <v>16</v>
      </c>
      <c r="D74">
        <v>2</v>
      </c>
      <c r="E74" s="1">
        <f>IF(COUNTIF(B$2:B$420, B74) &gt; 1, 1, 0)</f>
        <v>1</v>
      </c>
      <c r="F74">
        <v>4.8229620000000004</v>
      </c>
      <c r="G74">
        <v>5.7000000000000002E-2</v>
      </c>
      <c r="H74">
        <f t="shared" si="1"/>
        <v>5.7000000000000002E-2</v>
      </c>
      <c r="K74">
        <v>0.20899999999999999</v>
      </c>
      <c r="L74">
        <v>0.94</v>
      </c>
      <c r="M74">
        <v>1.2</v>
      </c>
      <c r="N74">
        <v>4.3099999999999996</v>
      </c>
      <c r="O74">
        <f>IF(M74&lt;&gt;"", M74, IF(AND(L74&lt;&gt;"", N74&lt;&gt;""), SQRT(bigG_mks*(L74*Msun_to_kg)/10^(N74-2))/Rsun_to_m))</f>
        <v>1.2</v>
      </c>
      <c r="P74">
        <f>IF(L74&lt;&gt;"", L74, 10^(N74-2)*(O74*Rsun_to_m)^2/bigG_mks/Msun_to_kg)</f>
        <v>0.94</v>
      </c>
      <c r="S74">
        <v>2.34</v>
      </c>
      <c r="T74">
        <v>2.1000000000000001E-2</v>
      </c>
      <c r="U74">
        <f>IF(S74&lt;&gt;"", IF(S74&lt;Weiss_Rp_limit_1, 4*PI()/3*(S74*REarth)^3*(Weiss_dens_fac_1+Weiss_dens_fac_2*S74)/MEarth*1000, IF(S74&lt;Weiss_Rp_limit_2, Weiss_Mp_fac*(S74)^Weiss_Mp_exp, MJup_to_Mearth)))</f>
        <v>5.930933128772466</v>
      </c>
      <c r="V74">
        <f>IF(Q74&lt;&gt;"", Q74, IF(R74&lt;&gt;"", R74, IF(I74&lt;&gt;"", I74*MJup_to_Mearth, IF(J74&lt;&gt;"", J74*MJup_to_Mearth, U74))))</f>
        <v>5.930933128772466</v>
      </c>
      <c r="W74">
        <f>SQRT(P74/bigG)*Qs/((V74*Mearth_to_Msun)*(O74*Rsun_to_AU)^5)*(H74)^(13/2)/1000000000</f>
        <v>9132.0879669666465</v>
      </c>
    </row>
    <row r="75" spans="1:23">
      <c r="A75">
        <v>1131</v>
      </c>
      <c r="B75" t="s">
        <v>179</v>
      </c>
      <c r="C75" t="s">
        <v>14</v>
      </c>
      <c r="D75">
        <v>2</v>
      </c>
      <c r="E75" s="1">
        <f>IF(COUNTIF(B$2:B$420, B75) &gt; 1, 1, 0)</f>
        <v>1</v>
      </c>
      <c r="F75">
        <v>5.374943</v>
      </c>
      <c r="G75">
        <v>6.5000000000000002E-2</v>
      </c>
      <c r="H75">
        <f t="shared" si="1"/>
        <v>6.5000000000000002E-2</v>
      </c>
      <c r="K75">
        <v>0.19900000000000001</v>
      </c>
      <c r="M75">
        <v>1.8</v>
      </c>
      <c r="N75">
        <v>4.03</v>
      </c>
      <c r="O75">
        <f>IF(M75&lt;&gt;"", M75, IF(AND(L75&lt;&gt;"", N75&lt;&gt;""), SQRT(bigG_mks*(L75*Msun_to_kg)/10^(N75-2))/Rsun_to_m))</f>
        <v>1.8</v>
      </c>
      <c r="P75">
        <f>IF(L75&lt;&gt;"", L75, 10^(N75-2)*(O75*Rsun_to_m)^2/bigG_mks/Msun_to_kg)</f>
        <v>1.2588774357708639</v>
      </c>
      <c r="S75">
        <v>2.23</v>
      </c>
      <c r="T75">
        <v>2.1000000000000001E-2</v>
      </c>
      <c r="U75">
        <f>IF(S75&lt;&gt;"", IF(S75&lt;Weiss_Rp_limit_1, 4*PI()/3*(S75*REarth)^3*(Weiss_dens_fac_1+Weiss_dens_fac_2*S75)/MEarth*1000, IF(S75&lt;Weiss_Rp_limit_2, Weiss_Mp_fac*(S75)^Weiss_Mp_exp, MJup_to_Mearth)))</f>
        <v>5.6712109598544771</v>
      </c>
      <c r="V75">
        <f>IF(Q75&lt;&gt;"", Q75, IF(R75&lt;&gt;"", R75, IF(I75&lt;&gt;"", I75*MJup_to_Mearth, IF(J75&lt;&gt;"", J75*MJup_to_Mearth, U75))))</f>
        <v>5.6712109598544771</v>
      </c>
      <c r="W75">
        <f>SQRT(P75/bigG)*Qs/((V75*Mearth_to_Msun)*(O75*Rsun_to_AU)^5)*(H75)^(13/2)/1000000000</f>
        <v>3417.7403827687294</v>
      </c>
    </row>
    <row r="76" spans="1:23">
      <c r="A76">
        <v>1132</v>
      </c>
      <c r="B76" t="s">
        <v>179</v>
      </c>
      <c r="C76" t="s">
        <v>16</v>
      </c>
      <c r="D76">
        <v>2</v>
      </c>
      <c r="E76" s="1">
        <f>IF(COUNTIF(B$2:B$420, B76) &gt; 1, 1, 0)</f>
        <v>1</v>
      </c>
      <c r="F76">
        <v>8.5860040000000009</v>
      </c>
      <c r="G76">
        <v>8.8999999999999996E-2</v>
      </c>
      <c r="H76">
        <f t="shared" si="1"/>
        <v>8.8999999999999996E-2</v>
      </c>
      <c r="K76">
        <v>0.16500000000000001</v>
      </c>
      <c r="M76">
        <v>1.8</v>
      </c>
      <c r="N76">
        <v>4.03</v>
      </c>
      <c r="O76">
        <f>IF(M76&lt;&gt;"", M76, IF(AND(L76&lt;&gt;"", N76&lt;&gt;""), SQRT(bigG_mks*(L76*Msun_to_kg)/10^(N76-2))/Rsun_to_m))</f>
        <v>1.8</v>
      </c>
      <c r="P76">
        <f>IF(L76&lt;&gt;"", L76, 10^(N76-2)*(O76*Rsun_to_m)^2/bigG_mks/Msun_to_kg)</f>
        <v>1.2588774357708639</v>
      </c>
      <c r="S76">
        <v>1.85</v>
      </c>
      <c r="T76">
        <v>1.7000000000000001E-2</v>
      </c>
      <c r="U76">
        <f>IF(S76&lt;&gt;"", IF(S76&lt;Weiss_Rp_limit_1, 4*PI()/3*(S76*REarth)^3*(Weiss_dens_fac_1+Weiss_dens_fac_2*S76)/MEarth*1000, IF(S76&lt;Weiss_Rp_limit_2, Weiss_Mp_fac*(S76)^Weiss_Mp_exp, MJup_to_Mearth)))</f>
        <v>4.7667457433191656</v>
      </c>
      <c r="V76">
        <f>IF(Q76&lt;&gt;"", Q76, IF(R76&lt;&gt;"", R76, IF(I76&lt;&gt;"", I76*MJup_to_Mearth, IF(J76&lt;&gt;"", J76*MJup_to_Mearth, U76))))</f>
        <v>4.7667457433191656</v>
      </c>
      <c r="W76">
        <f>SQRT(P76/bigG)*Qs/((V76*Mearth_to_Msun)*(O76*Rsun_to_AU)^5)*(H76)^(13/2)/1000000000</f>
        <v>31353.866882010152</v>
      </c>
    </row>
    <row r="77" spans="1:23">
      <c r="A77">
        <v>1138</v>
      </c>
      <c r="B77" t="s">
        <v>130</v>
      </c>
      <c r="C77" t="s">
        <v>14</v>
      </c>
      <c r="D77">
        <v>4</v>
      </c>
      <c r="E77" s="1">
        <f>IF(COUNTIF(B$2:B$420, B77) &gt; 1, 1, 0)</f>
        <v>1</v>
      </c>
      <c r="F77">
        <v>4.1598069999999998</v>
      </c>
      <c r="G77">
        <v>4.5999999999999999E-2</v>
      </c>
      <c r="H77">
        <f t="shared" si="1"/>
        <v>4.5999999999999999E-2</v>
      </c>
      <c r="K77">
        <v>7.1999999999999995E-2</v>
      </c>
      <c r="M77">
        <v>0.67</v>
      </c>
      <c r="N77">
        <v>4.6500000000000004</v>
      </c>
      <c r="O77">
        <f>IF(M77&lt;&gt;"", M77, IF(AND(L77&lt;&gt;"", N77&lt;&gt;""), SQRT(bigG_mks*(L77*Msun_to_kg)/10^(N77-2))/Rsun_to_m))</f>
        <v>0.67</v>
      </c>
      <c r="P77">
        <f>IF(L77&lt;&gt;"", L77, 10^(N77-2)*(O77*Rsun_to_m)^2/bigG_mks/Msun_to_kg)</f>
        <v>0.72708978711409455</v>
      </c>
      <c r="S77">
        <v>0.81</v>
      </c>
      <c r="T77">
        <v>7.0000000000000001E-3</v>
      </c>
      <c r="U77">
        <f>IF(S77&lt;&gt;"", IF(S77&lt;Weiss_Rp_limit_1, 4*PI()/3*(S77*REarth)^3*(Weiss_dens_fac_1+Weiss_dens_fac_2*S77)/MEarth*1000, IF(S77&lt;Weiss_Rp_limit_2, Weiss_Mp_fac*(S77)^Weiss_Mp_exp, MJup_to_Mearth)))</f>
        <v>0.50340579950124309</v>
      </c>
      <c r="V77">
        <f>IF(Q77&lt;&gt;"", Q77, IF(R77&lt;&gt;"", R77, IF(I77&lt;&gt;"", I77*MJup_to_Mearth, IF(J77&lt;&gt;"", J77*MJup_to_Mearth, U77))))</f>
        <v>0.50340579950124309</v>
      </c>
      <c r="W77">
        <f>SQRT(P77/bigG)*Qs/((V77*Mearth_to_Msun)*(O77*Rsun_to_AU)^5)*(H77)^(13/2)/1000000000</f>
        <v>432789.34020546963</v>
      </c>
    </row>
    <row r="78" spans="1:23">
      <c r="A78">
        <v>1139</v>
      </c>
      <c r="B78" t="s">
        <v>130</v>
      </c>
      <c r="C78" t="s">
        <v>16</v>
      </c>
      <c r="D78">
        <v>4</v>
      </c>
      <c r="E78" s="1">
        <f>IF(COUNTIF(B$2:B$420, B78) &gt; 1, 1, 0)</f>
        <v>1</v>
      </c>
      <c r="F78">
        <v>9.0341989999999992</v>
      </c>
      <c r="G78">
        <v>7.5999999999999998E-2</v>
      </c>
      <c r="H78">
        <f t="shared" si="1"/>
        <v>7.5999999999999998E-2</v>
      </c>
      <c r="K78">
        <v>0.14000000000000001</v>
      </c>
      <c r="M78">
        <v>0.67</v>
      </c>
      <c r="N78">
        <v>4.6500000000000004</v>
      </c>
      <c r="O78">
        <f>IF(M78&lt;&gt;"", M78, IF(AND(L78&lt;&gt;"", N78&lt;&gt;""), SQRT(bigG_mks*(L78*Msun_to_kg)/10^(N78-2))/Rsun_to_m))</f>
        <v>0.67</v>
      </c>
      <c r="P78">
        <f>IF(L78&lt;&gt;"", L78, 10^(N78-2)*(O78*Rsun_to_m)^2/bigG_mks/Msun_to_kg)</f>
        <v>0.72708978711409455</v>
      </c>
      <c r="S78">
        <v>1.57</v>
      </c>
      <c r="T78">
        <v>1.4E-2</v>
      </c>
      <c r="U78">
        <f>IF(S78&lt;&gt;"", IF(S78&lt;Weiss_Rp_limit_1, 4*PI()/3*(S78*REarth)^3*(Weiss_dens_fac_1+Weiss_dens_fac_2*S78)/MEarth*1000, IF(S78&lt;Weiss_Rp_limit_2, Weiss_Mp_fac*(S78)^Weiss_Mp_exp, MJup_to_Mearth)))</f>
        <v>4.0920313920185913</v>
      </c>
      <c r="V78">
        <f>IF(Q78&lt;&gt;"", Q78, IF(R78&lt;&gt;"", R78, IF(I78&lt;&gt;"", I78*MJup_to_Mearth, IF(J78&lt;&gt;"", J78*MJup_to_Mearth, U78))))</f>
        <v>4.0920313920185913</v>
      </c>
      <c r="W78">
        <f>SQRT(P78/bigG)*Qs/((V78*Mearth_to_Msun)*(O78*Rsun_to_AU)^5)*(H78)^(13/2)/1000000000</f>
        <v>1391932.7622792744</v>
      </c>
    </row>
    <row r="79" spans="1:23">
      <c r="A79">
        <v>1142</v>
      </c>
      <c r="B79" t="s">
        <v>71</v>
      </c>
      <c r="C79" t="s">
        <v>14</v>
      </c>
      <c r="D79">
        <v>4</v>
      </c>
      <c r="E79" s="1">
        <f>IF(COUNTIF(B$2:B$420, B79) &gt; 1, 1, 0)</f>
        <v>1</v>
      </c>
      <c r="F79">
        <v>2.795906</v>
      </c>
      <c r="G79">
        <v>3.6999999999999998E-2</v>
      </c>
      <c r="H79">
        <f t="shared" si="1"/>
        <v>3.6999999999999998E-2</v>
      </c>
      <c r="K79">
        <v>0.153</v>
      </c>
      <c r="L79">
        <v>0.72</v>
      </c>
      <c r="M79">
        <v>0.82</v>
      </c>
      <c r="N79">
        <v>4.54</v>
      </c>
      <c r="O79">
        <f>IF(M79&lt;&gt;"", M79, IF(AND(L79&lt;&gt;"", N79&lt;&gt;""), SQRT(bigG_mks*(L79*Msun_to_kg)/10^(N79-2))/Rsun_to_m))</f>
        <v>0.82</v>
      </c>
      <c r="P79">
        <f>IF(L79&lt;&gt;"", L79, 10^(N79-2)*(O79*Rsun_to_m)^2/bigG_mks/Msun_to_kg)</f>
        <v>0.72</v>
      </c>
      <c r="S79">
        <v>1.71</v>
      </c>
      <c r="T79">
        <v>1.6E-2</v>
      </c>
      <c r="U79">
        <f>IF(S79&lt;&gt;"", IF(S79&lt;Weiss_Rp_limit_1, 4*PI()/3*(S79*REarth)^3*(Weiss_dens_fac_1+Weiss_dens_fac_2*S79)/MEarth*1000, IF(S79&lt;Weiss_Rp_limit_2, Weiss_Mp_fac*(S79)^Weiss_Mp_exp, MJup_to_Mearth)))</f>
        <v>4.4303563818533904</v>
      </c>
      <c r="V79">
        <f>IF(Q79&lt;&gt;"", Q79, IF(R79&lt;&gt;"", R79, IF(I79&lt;&gt;"", I79*MJup_to_Mearth, IF(J79&lt;&gt;"", J79*MJup_to_Mearth, U79))))</f>
        <v>4.4303563818533904</v>
      </c>
      <c r="W79">
        <f>SQRT(P79/bigG)*Qs/((V79*Mearth_to_Msun)*(O79*Rsun_to_AU)^5)*(H79)^(13/2)/1000000000</f>
        <v>4328.3102718641212</v>
      </c>
    </row>
    <row r="80" spans="1:23">
      <c r="A80">
        <v>1143</v>
      </c>
      <c r="B80" t="s">
        <v>71</v>
      </c>
      <c r="C80" t="s">
        <v>16</v>
      </c>
      <c r="D80">
        <v>4</v>
      </c>
      <c r="E80" s="1">
        <f>IF(COUNTIF(B$2:B$420, B80) &gt; 1, 1, 0)</f>
        <v>1</v>
      </c>
      <c r="F80">
        <v>5.6905859999999997</v>
      </c>
      <c r="G80">
        <v>5.8999999999999997E-2</v>
      </c>
      <c r="H80">
        <f t="shared" si="1"/>
        <v>5.8999999999999997E-2</v>
      </c>
      <c r="K80">
        <v>0.26100000000000001</v>
      </c>
      <c r="L80">
        <v>0.72</v>
      </c>
      <c r="M80">
        <v>0.82</v>
      </c>
      <c r="N80">
        <v>4.54</v>
      </c>
      <c r="O80">
        <f>IF(M80&lt;&gt;"", M80, IF(AND(L80&lt;&gt;"", N80&lt;&gt;""), SQRT(bigG_mks*(L80*Msun_to_kg)/10^(N80-2))/Rsun_to_m))</f>
        <v>0.82</v>
      </c>
      <c r="P80">
        <f>IF(L80&lt;&gt;"", L80, 10^(N80-2)*(O80*Rsun_to_m)^2/bigG_mks/Msun_to_kg)</f>
        <v>0.72</v>
      </c>
      <c r="S80">
        <v>2.93</v>
      </c>
      <c r="T80">
        <v>2.7E-2</v>
      </c>
      <c r="U80">
        <f>IF(S80&lt;&gt;"", IF(S80&lt;Weiss_Rp_limit_1, 4*PI()/3*(S80*REarth)^3*(Weiss_dens_fac_1+Weiss_dens_fac_2*S80)/MEarth*1000, IF(S80&lt;Weiss_Rp_limit_2, Weiss_Mp_fac*(S80)^Weiss_Mp_exp, MJup_to_Mearth)))</f>
        <v>7.3103667757975446</v>
      </c>
      <c r="V80">
        <f>IF(Q80&lt;&gt;"", Q80, IF(R80&lt;&gt;"", R80, IF(I80&lt;&gt;"", I80*MJup_to_Mearth, IF(J80&lt;&gt;"", J80*MJup_to_Mearth, U80))))</f>
        <v>7.3103667757975446</v>
      </c>
      <c r="W80">
        <f>SQRT(P80/bigG)*Qs/((V80*Mearth_to_Msun)*(O80*Rsun_to_AU)^5)*(H80)^(13/2)/1000000000</f>
        <v>54455.876201114253</v>
      </c>
    </row>
    <row r="81" spans="1:23">
      <c r="A81">
        <v>1149</v>
      </c>
      <c r="B81" t="s">
        <v>241</v>
      </c>
      <c r="C81" t="s">
        <v>14</v>
      </c>
      <c r="D81">
        <v>4</v>
      </c>
      <c r="E81" s="1">
        <f>IF(COUNTIF(B$2:B$420, B81) &gt; 1, 1, 0)</f>
        <v>1</v>
      </c>
      <c r="F81">
        <v>7.3841080000000003</v>
      </c>
      <c r="G81">
        <v>7.2999999999999995E-2</v>
      </c>
      <c r="H81">
        <f t="shared" si="1"/>
        <v>7.2999999999999995E-2</v>
      </c>
      <c r="K81">
        <v>0.151</v>
      </c>
      <c r="M81">
        <v>1.02</v>
      </c>
      <c r="N81">
        <v>4.4000000000000004</v>
      </c>
      <c r="O81">
        <f>IF(M81&lt;&gt;"", M81, IF(AND(L81&lt;&gt;"", N81&lt;&gt;""), SQRT(bigG_mks*(L81*Msun_to_kg)/10^(N81-2))/Rsun_to_m))</f>
        <v>1.02</v>
      </c>
      <c r="P81">
        <f>IF(L81&lt;&gt;"", L81, 10^(N81-2)*(O81*Rsun_to_m)^2/bigG_mks/Msun_to_kg)</f>
        <v>0.9476299595647143</v>
      </c>
      <c r="S81">
        <v>1.69</v>
      </c>
      <c r="T81">
        <v>1.4999999999999999E-2</v>
      </c>
      <c r="U81">
        <f>IF(S81&lt;&gt;"", IF(S81&lt;Weiss_Rp_limit_1, 4*PI()/3*(S81*REarth)^3*(Weiss_dens_fac_1+Weiss_dens_fac_2*S81)/MEarth*1000, IF(S81&lt;Weiss_Rp_limit_2, Weiss_Mp_fac*(S81)^Weiss_Mp_exp, MJup_to_Mearth)))</f>
        <v>4.3821467308783086</v>
      </c>
      <c r="V81">
        <f>IF(Q81&lt;&gt;"", Q81, IF(R81&lt;&gt;"", R81, IF(I81&lt;&gt;"", I81*MJup_to_Mearth, IF(J81&lt;&gt;"", J81*MJup_to_Mearth, U81))))</f>
        <v>4.3821467308783086</v>
      </c>
      <c r="W81">
        <f>SQRT(P81/bigG)*Qs/((V81*Mearth_to_Msun)*(O81*Rsun_to_AU)^5)*(H81)^(13/2)/1000000000</f>
        <v>139662.25927727699</v>
      </c>
    </row>
    <row r="82" spans="1:23">
      <c r="A82">
        <v>1150</v>
      </c>
      <c r="B82" t="s">
        <v>241</v>
      </c>
      <c r="C82" t="s">
        <v>16</v>
      </c>
      <c r="D82">
        <v>4</v>
      </c>
      <c r="E82" s="1">
        <f>IF(COUNTIF(B$2:B$420, B82) &gt; 1, 1, 0)</f>
        <v>1</v>
      </c>
      <c r="F82">
        <v>9.8481830000000006</v>
      </c>
      <c r="G82">
        <v>8.7999999999999995E-2</v>
      </c>
      <c r="H82">
        <f t="shared" si="1"/>
        <v>8.7999999999999995E-2</v>
      </c>
      <c r="K82">
        <v>0.17799999999999999</v>
      </c>
      <c r="M82">
        <v>1.02</v>
      </c>
      <c r="N82">
        <v>4.4000000000000004</v>
      </c>
      <c r="O82">
        <f>IF(M82&lt;&gt;"", M82, IF(AND(L82&lt;&gt;"", N82&lt;&gt;""), SQRT(bigG_mks*(L82*Msun_to_kg)/10^(N82-2))/Rsun_to_m))</f>
        <v>1.02</v>
      </c>
      <c r="P82">
        <f>IF(L82&lt;&gt;"", L82, 10^(N82-2)*(O82*Rsun_to_m)^2/bigG_mks/Msun_to_kg)</f>
        <v>0.9476299595647143</v>
      </c>
      <c r="S82">
        <v>2</v>
      </c>
      <c r="T82">
        <v>1.7999999999999999E-2</v>
      </c>
      <c r="U82">
        <f>IF(S82&lt;&gt;"", IF(S82&lt;Weiss_Rp_limit_1, 4*PI()/3*(S82*REarth)^3*(Weiss_dens_fac_1+Weiss_dens_fac_2*S82)/MEarth*1000, IF(S82&lt;Weiss_Rp_limit_2, Weiss_Mp_fac*(S82)^Weiss_Mp_exp, MJup_to_Mearth)))</f>
        <v>5.1251924294763826</v>
      </c>
      <c r="V82">
        <f>IF(Q82&lt;&gt;"", Q82, IF(R82&lt;&gt;"", R82, IF(I82&lt;&gt;"", I82*MJup_to_Mearth, IF(J82&lt;&gt;"", J82*MJup_to_Mearth, U82))))</f>
        <v>5.1251924294763826</v>
      </c>
      <c r="W82">
        <f>SQRT(P82/bigG)*Qs/((V82*Mearth_to_Msun)*(O82*Rsun_to_AU)^5)*(H82)^(13/2)/1000000000</f>
        <v>402341.26841948205</v>
      </c>
    </row>
    <row r="83" spans="1:23">
      <c r="A83">
        <v>1153</v>
      </c>
      <c r="B83" t="s">
        <v>81</v>
      </c>
      <c r="C83" t="s">
        <v>14</v>
      </c>
      <c r="D83">
        <v>4</v>
      </c>
      <c r="E83" s="1">
        <f>IF(COUNTIF(B$2:B$420, B83) &gt; 1, 1, 0)</f>
        <v>1</v>
      </c>
      <c r="F83">
        <v>3.132924</v>
      </c>
      <c r="G83">
        <v>3.7999999999999999E-2</v>
      </c>
      <c r="H83">
        <f t="shared" si="1"/>
        <v>3.7999999999999999E-2</v>
      </c>
      <c r="K83">
        <v>0.124</v>
      </c>
      <c r="L83">
        <v>0.74</v>
      </c>
      <c r="M83">
        <v>0.68</v>
      </c>
      <c r="N83">
        <v>4.6399999999999997</v>
      </c>
      <c r="O83">
        <f>IF(M83&lt;&gt;"", M83, IF(AND(L83&lt;&gt;"", N83&lt;&gt;""), SQRT(bigG_mks*(L83*Msun_to_kg)/10^(N83-2))/Rsun_to_m))</f>
        <v>0.68</v>
      </c>
      <c r="P83">
        <f>IF(L83&lt;&gt;"", L83, 10^(N83-2)*(O83*Rsun_to_m)^2/bigG_mks/Msun_to_kg)</f>
        <v>0.74</v>
      </c>
      <c r="S83">
        <v>1.39</v>
      </c>
      <c r="T83">
        <v>1.2999999999999999E-2</v>
      </c>
      <c r="U83">
        <f>IF(S83&lt;&gt;"", IF(S83&lt;Weiss_Rp_limit_1, 4*PI()/3*(S83*REarth)^3*(Weiss_dens_fac_1+Weiss_dens_fac_2*S83)/MEarth*1000, IF(S83&lt;Weiss_Rp_limit_2, Weiss_Mp_fac*(S83)^Weiss_Mp_exp, MJup_to_Mearth)))</f>
        <v>3.5103272732386466</v>
      </c>
      <c r="V83">
        <f>IF(Q83&lt;&gt;"", Q83, IF(R83&lt;&gt;"", R83, IF(I83&lt;&gt;"", I83*MJup_to_Mearth, IF(J83&lt;&gt;"", J83*MJup_to_Mearth, U83))))</f>
        <v>3.5103272732386466</v>
      </c>
      <c r="W83">
        <f>SQRT(P83/bigG)*Qs/((V83*Mearth_to_Msun)*(O83*Rsun_to_AU)^5)*(H83)^(13/2)/1000000000</f>
        <v>16794.455241746633</v>
      </c>
    </row>
    <row r="84" spans="1:23">
      <c r="A84">
        <v>1154</v>
      </c>
      <c r="B84" t="s">
        <v>81</v>
      </c>
      <c r="C84" t="s">
        <v>16</v>
      </c>
      <c r="D84">
        <v>4</v>
      </c>
      <c r="E84" s="1">
        <f>IF(COUNTIF(B$2:B$420, B84) &gt; 1, 1, 0)</f>
        <v>1</v>
      </c>
      <c r="F84">
        <v>5.9250030000000002</v>
      </c>
      <c r="G84">
        <v>5.8000000000000003E-2</v>
      </c>
      <c r="H84">
        <f t="shared" si="1"/>
        <v>5.8000000000000003E-2</v>
      </c>
      <c r="K84">
        <v>0.27800000000000002</v>
      </c>
      <c r="L84">
        <v>0.74</v>
      </c>
      <c r="M84">
        <v>0.68</v>
      </c>
      <c r="N84">
        <v>4.6399999999999997</v>
      </c>
      <c r="O84">
        <f>IF(M84&lt;&gt;"", M84, IF(AND(L84&lt;&gt;"", N84&lt;&gt;""), SQRT(bigG_mks*(L84*Msun_to_kg)/10^(N84-2))/Rsun_to_m))</f>
        <v>0.68</v>
      </c>
      <c r="P84">
        <f>IF(L84&lt;&gt;"", L84, 10^(N84-2)*(O84*Rsun_to_m)^2/bigG_mks/Msun_to_kg)</f>
        <v>0.74</v>
      </c>
      <c r="S84">
        <v>3.12</v>
      </c>
      <c r="T84">
        <v>2.9000000000000001E-2</v>
      </c>
      <c r="U84">
        <f>IF(S84&lt;&gt;"", IF(S84&lt;Weiss_Rp_limit_1, 4*PI()/3*(S84*REarth)^3*(Weiss_dens_fac_1+Weiss_dens_fac_2*S84)/MEarth*1000, IF(S84&lt;Weiss_Rp_limit_2, Weiss_Mp_fac*(S84)^Weiss_Mp_exp, MJup_to_Mearth)))</f>
        <v>7.7502560792841448</v>
      </c>
      <c r="V84">
        <f>IF(Q84&lt;&gt;"", Q84, IF(R84&lt;&gt;"", R84, IF(I84&lt;&gt;"", I84*MJup_to_Mearth, IF(J84&lt;&gt;"", J84*MJup_to_Mearth, U84))))</f>
        <v>7.7502560792841448</v>
      </c>
      <c r="W84">
        <f>SQRT(P84/bigG)*Qs/((V84*Mearth_to_Msun)*(O84*Rsun_to_AU)^5)*(H84)^(13/2)/1000000000</f>
        <v>118819.04495996208</v>
      </c>
    </row>
    <row r="85" spans="1:23">
      <c r="A85">
        <v>1159</v>
      </c>
      <c r="B85" t="s">
        <v>121</v>
      </c>
      <c r="C85" t="s">
        <v>14</v>
      </c>
      <c r="D85">
        <v>3</v>
      </c>
      <c r="E85" s="1">
        <f>IF(COUNTIF(B$2:B$420, B85) &gt; 1, 1, 0)</f>
        <v>1</v>
      </c>
      <c r="F85">
        <v>3.9409969999999999</v>
      </c>
      <c r="G85">
        <v>4.7E-2</v>
      </c>
      <c r="H85">
        <f t="shared" si="1"/>
        <v>4.7E-2</v>
      </c>
      <c r="K85">
        <v>0.13800000000000001</v>
      </c>
      <c r="L85">
        <v>0.86</v>
      </c>
      <c r="M85">
        <v>0.8</v>
      </c>
      <c r="N85">
        <v>4.59</v>
      </c>
      <c r="O85">
        <f>IF(M85&lt;&gt;"", M85, IF(AND(L85&lt;&gt;"", N85&lt;&gt;""), SQRT(bigG_mks*(L85*Msun_to_kg)/10^(N85-2))/Rsun_to_m))</f>
        <v>0.8</v>
      </c>
      <c r="P85">
        <f>IF(L85&lt;&gt;"", L85, 10^(N85-2)*(O85*Rsun_to_m)^2/bigG_mks/Msun_to_kg)</f>
        <v>0.86</v>
      </c>
      <c r="S85">
        <v>1.55</v>
      </c>
      <c r="T85">
        <v>1.4E-2</v>
      </c>
      <c r="U85">
        <f>IF(S85&lt;&gt;"", IF(S85&lt;Weiss_Rp_limit_1, 4*PI()/3*(S85*REarth)^3*(Weiss_dens_fac_1+Weiss_dens_fac_2*S85)/MEarth*1000, IF(S85&lt;Weiss_Rp_limit_2, Weiss_Mp_fac*(S85)^Weiss_Mp_exp, MJup_to_Mearth)))</f>
        <v>4.0435308351449315</v>
      </c>
      <c r="V85">
        <f>IF(Q85&lt;&gt;"", Q85, IF(R85&lt;&gt;"", R85, IF(I85&lt;&gt;"", I85*MJup_to_Mearth, IF(J85&lt;&gt;"", J85*MJup_to_Mearth, U85))))</f>
        <v>4.0435308351449315</v>
      </c>
      <c r="W85">
        <f>SQRT(P85/bigG)*Qs/((V85*Mearth_to_Msun)*(O85*Rsun_to_AU)^5)*(H85)^(13/2)/1000000000</f>
        <v>27766.648540969272</v>
      </c>
    </row>
    <row r="86" spans="1:23">
      <c r="A86">
        <v>1160</v>
      </c>
      <c r="B86" t="s">
        <v>121</v>
      </c>
      <c r="C86" t="s">
        <v>16</v>
      </c>
      <c r="D86">
        <v>3</v>
      </c>
      <c r="E86" s="1">
        <f>IF(COUNTIF(B$2:B$420, B86) &gt; 1, 1, 0)</f>
        <v>1</v>
      </c>
      <c r="F86">
        <v>5.3495549999999996</v>
      </c>
      <c r="G86">
        <v>5.8000000000000003E-2</v>
      </c>
      <c r="H86">
        <f t="shared" si="1"/>
        <v>5.8000000000000003E-2</v>
      </c>
      <c r="K86">
        <v>0.20300000000000001</v>
      </c>
      <c r="L86">
        <v>0.86</v>
      </c>
      <c r="M86">
        <v>0.8</v>
      </c>
      <c r="N86">
        <v>4.59</v>
      </c>
      <c r="O86">
        <f>IF(M86&lt;&gt;"", M86, IF(AND(L86&lt;&gt;"", N86&lt;&gt;""), SQRT(bigG_mks*(L86*Msun_to_kg)/10^(N86-2))/Rsun_to_m))</f>
        <v>0.8</v>
      </c>
      <c r="P86">
        <f>IF(L86&lt;&gt;"", L86, 10^(N86-2)*(O86*Rsun_to_m)^2/bigG_mks/Msun_to_kg)</f>
        <v>0.86</v>
      </c>
      <c r="S86">
        <v>2.27</v>
      </c>
      <c r="T86">
        <v>2.1000000000000001E-2</v>
      </c>
      <c r="U86">
        <f>IF(S86&lt;&gt;"", IF(S86&lt;Weiss_Rp_limit_1, 4*PI()/3*(S86*REarth)^3*(Weiss_dens_fac_1+Weiss_dens_fac_2*S86)/MEarth*1000, IF(S86&lt;Weiss_Rp_limit_2, Weiss_Mp_fac*(S86)^Weiss_Mp_exp, MJup_to_Mearth)))</f>
        <v>5.765756897224227</v>
      </c>
      <c r="V86">
        <f>IF(Q86&lt;&gt;"", Q86, IF(R86&lt;&gt;"", R86, IF(I86&lt;&gt;"", I86*MJup_to_Mearth, IF(J86&lt;&gt;"", J86*MJup_to_Mearth, U86))))</f>
        <v>5.765756897224227</v>
      </c>
      <c r="W86">
        <f>SQRT(P86/bigG)*Qs/((V86*Mearth_to_Msun)*(O86*Rsun_to_AU)^5)*(H86)^(13/2)/1000000000</f>
        <v>76396.555313150369</v>
      </c>
    </row>
    <row r="87" spans="1:23">
      <c r="A87">
        <v>1161</v>
      </c>
      <c r="B87" t="s">
        <v>121</v>
      </c>
      <c r="C87" t="s">
        <v>23</v>
      </c>
      <c r="D87">
        <v>3</v>
      </c>
      <c r="E87" s="1">
        <f>IF(COUNTIF(B$2:B$420, B87) &gt; 1, 1, 0)</f>
        <v>1</v>
      </c>
      <c r="F87">
        <v>8.1090440000000008</v>
      </c>
      <c r="G87">
        <v>7.5999999999999998E-2</v>
      </c>
      <c r="H87">
        <f t="shared" si="1"/>
        <v>7.5999999999999998E-2</v>
      </c>
      <c r="K87">
        <v>0.109</v>
      </c>
      <c r="L87">
        <v>0.86</v>
      </c>
      <c r="M87">
        <v>0.8</v>
      </c>
      <c r="N87">
        <v>4.59</v>
      </c>
      <c r="O87">
        <f>IF(M87&lt;&gt;"", M87, IF(AND(L87&lt;&gt;"", N87&lt;&gt;""), SQRT(bigG_mks*(L87*Msun_to_kg)/10^(N87-2))/Rsun_to_m))</f>
        <v>0.8</v>
      </c>
      <c r="P87">
        <f>IF(L87&lt;&gt;"", L87, 10^(N87-2)*(O87*Rsun_to_m)^2/bigG_mks/Msun_to_kg)</f>
        <v>0.86</v>
      </c>
      <c r="S87">
        <v>1.22</v>
      </c>
      <c r="T87">
        <v>1.0999999999999999E-2</v>
      </c>
      <c r="U87">
        <f>IF(S87&lt;&gt;"", IF(S87&lt;Weiss_Rp_limit_1, 4*PI()/3*(S87*REarth)^3*(Weiss_dens_fac_1+Weiss_dens_fac_2*S87)/MEarth*1000, IF(S87&lt;Weiss_Rp_limit_2, Weiss_Mp_fac*(S87)^Weiss_Mp_exp, MJup_to_Mearth)))</f>
        <v>2.1819481316023603</v>
      </c>
      <c r="V87">
        <f>IF(Q87&lt;&gt;"", Q87, IF(R87&lt;&gt;"", R87, IF(I87&lt;&gt;"", I87*MJup_to_Mearth, IF(J87&lt;&gt;"", J87*MJup_to_Mearth, U87))))</f>
        <v>2.1819481316023603</v>
      </c>
      <c r="W87">
        <f>SQRT(P87/bigG)*Qs/((V87*Mearth_to_Msun)*(O87*Rsun_to_AU)^5)*(H87)^(13/2)/1000000000</f>
        <v>1169747.358711856</v>
      </c>
    </row>
    <row r="88" spans="1:23">
      <c r="A88">
        <v>1164</v>
      </c>
      <c r="B88" t="s">
        <v>62</v>
      </c>
      <c r="C88" t="s">
        <v>14</v>
      </c>
      <c r="D88">
        <v>3</v>
      </c>
      <c r="E88" s="1">
        <f>IF(COUNTIF(B$2:B$420, B88) &gt; 1, 1, 0)</f>
        <v>1</v>
      </c>
      <c r="F88">
        <v>2.5665460000000002</v>
      </c>
      <c r="G88">
        <v>3.7999999999999999E-2</v>
      </c>
      <c r="H88">
        <f t="shared" si="1"/>
        <v>3.7999999999999999E-2</v>
      </c>
      <c r="K88">
        <v>0.13600000000000001</v>
      </c>
      <c r="M88">
        <v>1.01</v>
      </c>
      <c r="N88">
        <v>4.47</v>
      </c>
      <c r="O88">
        <f>IF(M88&lt;&gt;"", M88, IF(AND(L88&lt;&gt;"", N88&lt;&gt;""), SQRT(bigG_mks*(L88*Msun_to_kg)/10^(N88-2))/Rsun_to_m))</f>
        <v>1.01</v>
      </c>
      <c r="P88">
        <f>IF(L88&lt;&gt;"", L88, 10^(N88-2)*(O88*Rsun_to_m)^2/bigG_mks/Msun_to_kg)</f>
        <v>1.0916443884485543</v>
      </c>
      <c r="S88">
        <v>1.53</v>
      </c>
      <c r="T88">
        <v>1.4E-2</v>
      </c>
      <c r="U88">
        <f>IF(S88&lt;&gt;"", IF(S88&lt;Weiss_Rp_limit_1, 4*PI()/3*(S88*REarth)^3*(Weiss_dens_fac_1+Weiss_dens_fac_2*S88)/MEarth*1000, IF(S88&lt;Weiss_Rp_limit_2, Weiss_Mp_fac*(S88)^Weiss_Mp_exp, MJup_to_Mearth)))</f>
        <v>3.9949864502675694</v>
      </c>
      <c r="V88">
        <f>IF(Q88&lt;&gt;"", Q88, IF(R88&lt;&gt;"", R88, IF(I88&lt;&gt;"", I88*MJup_to_Mearth, IF(J88&lt;&gt;"", J88*MJup_to_Mearth, U88))))</f>
        <v>3.9949864502675694</v>
      </c>
      <c r="W88">
        <f>SQRT(P88/bigG)*Qs/((V88*Mearth_to_Msun)*(O88*Rsun_to_AU)^5)*(H88)^(13/2)/1000000000</f>
        <v>2479.4802138898144</v>
      </c>
    </row>
    <row r="89" spans="1:23">
      <c r="A89">
        <v>1165</v>
      </c>
      <c r="B89" t="s">
        <v>62</v>
      </c>
      <c r="C89" t="s">
        <v>16</v>
      </c>
      <c r="D89">
        <v>3</v>
      </c>
      <c r="E89" s="1">
        <f>IF(COUNTIF(B$2:B$420, B89) &gt; 1, 1, 0)</f>
        <v>1</v>
      </c>
      <c r="F89">
        <v>4.1344440000000002</v>
      </c>
      <c r="G89">
        <v>5.1999999999999998E-2</v>
      </c>
      <c r="H89">
        <f t="shared" si="1"/>
        <v>5.1999999999999998E-2</v>
      </c>
      <c r="K89">
        <v>0.24099999999999999</v>
      </c>
      <c r="M89">
        <v>1.01</v>
      </c>
      <c r="N89">
        <v>4.47</v>
      </c>
      <c r="O89">
        <f>IF(M89&lt;&gt;"", M89, IF(AND(L89&lt;&gt;"", N89&lt;&gt;""), SQRT(bigG_mks*(L89*Msun_to_kg)/10^(N89-2))/Rsun_to_m))</f>
        <v>1.01</v>
      </c>
      <c r="P89">
        <f>IF(L89&lt;&gt;"", L89, 10^(N89-2)*(O89*Rsun_to_m)^2/bigG_mks/Msun_to_kg)</f>
        <v>1.0916443884485543</v>
      </c>
      <c r="S89">
        <v>2.7</v>
      </c>
      <c r="T89">
        <v>2.5000000000000001E-2</v>
      </c>
      <c r="U89">
        <f>IF(S89&lt;&gt;"", IF(S89&lt;Weiss_Rp_limit_1, 4*PI()/3*(S89*REarth)^3*(Weiss_dens_fac_1+Weiss_dens_fac_2*S89)/MEarth*1000, IF(S89&lt;Weiss_Rp_limit_2, Weiss_Mp_fac*(S89)^Weiss_Mp_exp, MJup_to_Mearth)))</f>
        <v>6.7751759879753291</v>
      </c>
      <c r="V89">
        <f>IF(Q89&lt;&gt;"", Q89, IF(R89&lt;&gt;"", R89, IF(I89&lt;&gt;"", I89*MJup_to_Mearth, IF(J89&lt;&gt;"", J89*MJup_to_Mearth, U89))))</f>
        <v>6.7751759879753291</v>
      </c>
      <c r="W89">
        <f>SQRT(P89/bigG)*Qs/((V89*Mearth_to_Msun)*(O89*Rsun_to_AU)^5)*(H89)^(13/2)/1000000000</f>
        <v>11230.102820891068</v>
      </c>
    </row>
    <row r="90" spans="1:23">
      <c r="A90">
        <v>1178</v>
      </c>
      <c r="B90" t="s">
        <v>67</v>
      </c>
      <c r="C90" t="s">
        <v>14</v>
      </c>
      <c r="D90">
        <v>2</v>
      </c>
      <c r="E90" s="1">
        <f>IF(COUNTIF(B$2:B$420, B90) &gt; 1, 1, 0)</f>
        <v>1</v>
      </c>
      <c r="F90">
        <v>2.711506</v>
      </c>
      <c r="G90">
        <v>0.04</v>
      </c>
      <c r="H90">
        <f t="shared" si="1"/>
        <v>0.04</v>
      </c>
      <c r="K90">
        <v>0.33</v>
      </c>
      <c r="M90">
        <v>1.1100000000000001</v>
      </c>
      <c r="N90">
        <v>4.42</v>
      </c>
      <c r="O90">
        <f>IF(M90&lt;&gt;"", M90, IF(AND(L90&lt;&gt;"", N90&lt;&gt;""), SQRT(bigG_mks*(L90*Msun_to_kg)/10^(N90-2))/Rsun_to_m))</f>
        <v>1.1100000000000001</v>
      </c>
      <c r="P90">
        <f>IF(L90&lt;&gt;"", L90, 10^(N90-2)*(O90*Rsun_to_m)^2/bigG_mks/Msun_to_kg)</f>
        <v>1.1751258955145665</v>
      </c>
      <c r="S90">
        <v>3.7</v>
      </c>
      <c r="T90">
        <v>3.4000000000000002E-2</v>
      </c>
      <c r="U90">
        <f>IF(S90&lt;&gt;"", IF(S90&lt;Weiss_Rp_limit_1, 4*PI()/3*(S90*REarth)^3*(Weiss_dens_fac_1+Weiss_dens_fac_2*S90)/MEarth*1000, IF(S90&lt;Weiss_Rp_limit_2, Weiss_Mp_fac*(S90)^Weiss_Mp_exp, MJup_to_Mearth)))</f>
        <v>9.0819662442000624</v>
      </c>
      <c r="V90">
        <f>IF(Q90&lt;&gt;"", Q90, IF(R90&lt;&gt;"", R90, IF(I90&lt;&gt;"", I90*MJup_to_Mearth, IF(J90&lt;&gt;"", J90*MJup_to_Mearth, U90))))</f>
        <v>9.0819662442000624</v>
      </c>
      <c r="W90">
        <f>SQRT(P90/bigG)*Qs/((V90*Mearth_to_Msun)*(O90*Rsun_to_AU)^5)*(H90)^(13/2)/1000000000</f>
        <v>985.11338476081119</v>
      </c>
    </row>
    <row r="91" spans="1:23">
      <c r="A91">
        <v>1179</v>
      </c>
      <c r="B91" t="s">
        <v>67</v>
      </c>
      <c r="C91" t="s">
        <v>16</v>
      </c>
      <c r="D91">
        <v>2</v>
      </c>
      <c r="E91" s="1">
        <f>IF(COUNTIF(B$2:B$420, B91) &gt; 1, 1, 0)</f>
        <v>1</v>
      </c>
      <c r="F91">
        <v>7.2120499999999996</v>
      </c>
      <c r="G91">
        <v>7.6999999999999999E-2</v>
      </c>
      <c r="H91">
        <f t="shared" si="1"/>
        <v>7.6999999999999999E-2</v>
      </c>
      <c r="K91">
        <v>0.313</v>
      </c>
      <c r="M91">
        <v>1.1100000000000001</v>
      </c>
      <c r="N91">
        <v>4.42</v>
      </c>
      <c r="O91">
        <f>IF(M91&lt;&gt;"", M91, IF(AND(L91&lt;&gt;"", N91&lt;&gt;""), SQRT(bigG_mks*(L91*Msun_to_kg)/10^(N91-2))/Rsun_to_m))</f>
        <v>1.1100000000000001</v>
      </c>
      <c r="P91">
        <f>IF(L91&lt;&gt;"", L91, 10^(N91-2)*(O91*Rsun_to_m)^2/bigG_mks/Msun_to_kg)</f>
        <v>1.1751258955145665</v>
      </c>
      <c r="S91">
        <v>3.51</v>
      </c>
      <c r="T91">
        <v>3.2000000000000001E-2</v>
      </c>
      <c r="U91">
        <f>IF(S91&lt;&gt;"", IF(S91&lt;Weiss_Rp_limit_1, 4*PI()/3*(S91*REarth)^3*(Weiss_dens_fac_1+Weiss_dens_fac_2*S91)/MEarth*1000, IF(S91&lt;Weiss_Rp_limit_2, Weiss_Mp_fac*(S91)^Weiss_Mp_exp, MJup_to_Mearth)))</f>
        <v>8.6474467889735251</v>
      </c>
      <c r="V91">
        <f>IF(Q91&lt;&gt;"", Q91, IF(R91&lt;&gt;"", R91, IF(I91&lt;&gt;"", I91*MJup_to_Mearth, IF(J91&lt;&gt;"", J91*MJup_to_Mearth, U91))))</f>
        <v>8.6474467889735251</v>
      </c>
      <c r="W91">
        <f>SQRT(P91/bigG)*Qs/((V91*Mearth_to_Msun)*(O91*Rsun_to_AU)^5)*(H91)^(13/2)/1000000000</f>
        <v>73042.894518567206</v>
      </c>
    </row>
    <row r="92" spans="1:23">
      <c r="A92">
        <v>1180</v>
      </c>
      <c r="B92" t="s">
        <v>98</v>
      </c>
      <c r="C92" t="s">
        <v>14</v>
      </c>
      <c r="D92">
        <v>4</v>
      </c>
      <c r="E92" s="1">
        <f>IF(COUNTIF(B$2:B$420, B92) &gt; 1, 1, 0)</f>
        <v>1</v>
      </c>
      <c r="F92">
        <v>3.3402219999999998</v>
      </c>
      <c r="G92">
        <v>3.6999999999999998E-2</v>
      </c>
      <c r="H92">
        <f t="shared" si="1"/>
        <v>3.6999999999999998E-2</v>
      </c>
      <c r="K92">
        <v>0.19900000000000001</v>
      </c>
      <c r="L92">
        <v>0.59</v>
      </c>
      <c r="M92">
        <v>0.55000000000000004</v>
      </c>
      <c r="N92">
        <v>4.7300000000000004</v>
      </c>
      <c r="O92">
        <f>IF(M92&lt;&gt;"", M92, IF(AND(L92&lt;&gt;"", N92&lt;&gt;""), SQRT(bigG_mks*(L92*Msun_to_kg)/10^(N92-2))/Rsun_to_m))</f>
        <v>0.55000000000000004</v>
      </c>
      <c r="P92">
        <f>IF(L92&lt;&gt;"", L92, 10^(N92-2)*(O92*Rsun_to_m)^2/bigG_mks/Msun_to_kg)</f>
        <v>0.59</v>
      </c>
      <c r="S92">
        <v>2.23</v>
      </c>
      <c r="T92">
        <v>2.1000000000000001E-2</v>
      </c>
      <c r="U92">
        <f>IF(S92&lt;&gt;"", IF(S92&lt;Weiss_Rp_limit_1, 4*PI()/3*(S92*REarth)^3*(Weiss_dens_fac_1+Weiss_dens_fac_2*S92)/MEarth*1000, IF(S92&lt;Weiss_Rp_limit_2, Weiss_Mp_fac*(S92)^Weiss_Mp_exp, MJup_to_Mearth)))</f>
        <v>5.6712109598544771</v>
      </c>
      <c r="V92">
        <f>IF(Q92&lt;&gt;"", Q92, IF(R92&lt;&gt;"", R92, IF(I92&lt;&gt;"", I92*MJup_to_Mearth, IF(J92&lt;&gt;"", J92*MJup_to_Mearth, U92))))</f>
        <v>5.6712109598544771</v>
      </c>
      <c r="W92">
        <f>SQRT(P92/bigG)*Qs/((V92*Mearth_to_Msun)*(O92*Rsun_to_AU)^5)*(H92)^(13/2)/1000000000</f>
        <v>22547.418063497902</v>
      </c>
    </row>
    <row r="93" spans="1:23">
      <c r="A93">
        <v>1181</v>
      </c>
      <c r="B93" t="s">
        <v>98</v>
      </c>
      <c r="C93" t="s">
        <v>16</v>
      </c>
      <c r="D93">
        <v>4</v>
      </c>
      <c r="E93" s="1">
        <f>IF(COUNTIF(B$2:B$420, B93) &gt; 1, 1, 0)</f>
        <v>1</v>
      </c>
      <c r="F93">
        <v>7.8249040000000001</v>
      </c>
      <c r="G93">
        <v>6.5000000000000002E-2</v>
      </c>
      <c r="H93">
        <f t="shared" si="1"/>
        <v>6.5000000000000002E-2</v>
      </c>
      <c r="K93">
        <v>0.114</v>
      </c>
      <c r="L93">
        <v>0.59</v>
      </c>
      <c r="M93">
        <v>0.55000000000000004</v>
      </c>
      <c r="N93">
        <v>4.7300000000000004</v>
      </c>
      <c r="O93">
        <f>IF(M93&lt;&gt;"", M93, IF(AND(L93&lt;&gt;"", N93&lt;&gt;""), SQRT(bigG_mks*(L93*Msun_to_kg)/10^(N93-2))/Rsun_to_m))</f>
        <v>0.55000000000000004</v>
      </c>
      <c r="P93">
        <f>IF(L93&lt;&gt;"", L93, 10^(N93-2)*(O93*Rsun_to_m)^2/bigG_mks/Msun_to_kg)</f>
        <v>0.59</v>
      </c>
      <c r="S93">
        <v>1.28</v>
      </c>
      <c r="T93">
        <v>1.2E-2</v>
      </c>
      <c r="U93">
        <f>IF(S93&lt;&gt;"", IF(S93&lt;Weiss_Rp_limit_1, 4*PI()/3*(S93*REarth)^3*(Weiss_dens_fac_1+Weiss_dens_fac_2*S93)/MEarth*1000, IF(S93&lt;Weiss_Rp_limit_2, Weiss_Mp_fac*(S93)^Weiss_Mp_exp, MJup_to_Mearth)))</f>
        <v>2.5980322369265898</v>
      </c>
      <c r="V93">
        <f>IF(Q93&lt;&gt;"", Q93, IF(R93&lt;&gt;"", R93, IF(I93&lt;&gt;"", I93*MJup_to_Mearth, IF(J93&lt;&gt;"", J93*MJup_to_Mearth, U93))))</f>
        <v>2.5980322369265898</v>
      </c>
      <c r="W93">
        <f>SQRT(P93/bigG)*Qs/((V93*Mearth_to_Msun)*(O93*Rsun_to_AU)^5)*(H93)^(13/2)/1000000000</f>
        <v>1917580.9040263656</v>
      </c>
    </row>
    <row r="94" spans="1:23">
      <c r="A94">
        <v>1186</v>
      </c>
      <c r="B94" t="s">
        <v>157</v>
      </c>
      <c r="C94" t="s">
        <v>14</v>
      </c>
      <c r="D94">
        <v>2</v>
      </c>
      <c r="E94" s="1">
        <f>IF(COUNTIF(B$2:B$420, B94) &gt; 1, 1, 0)</f>
        <v>1</v>
      </c>
      <c r="F94">
        <v>4.7151059999999996</v>
      </c>
      <c r="G94">
        <v>0.05</v>
      </c>
      <c r="H94">
        <f t="shared" si="1"/>
        <v>0.05</v>
      </c>
      <c r="K94">
        <v>0.126</v>
      </c>
      <c r="L94">
        <v>0.7</v>
      </c>
      <c r="M94">
        <v>0.72</v>
      </c>
      <c r="N94">
        <v>4.58</v>
      </c>
      <c r="O94">
        <f>IF(M94&lt;&gt;"", M94, IF(AND(L94&lt;&gt;"", N94&lt;&gt;""), SQRT(bigG_mks*(L94*Msun_to_kg)/10^(N94-2))/Rsun_to_m))</f>
        <v>0.72</v>
      </c>
      <c r="P94">
        <f>IF(L94&lt;&gt;"", L94, 10^(N94-2)*(O94*Rsun_to_m)^2/bigG_mks/Msun_to_kg)</f>
        <v>0.7</v>
      </c>
      <c r="S94">
        <v>1.41</v>
      </c>
      <c r="T94">
        <v>1.2999999999999999E-2</v>
      </c>
      <c r="U94">
        <f>IF(S94&lt;&gt;"", IF(S94&lt;Weiss_Rp_limit_1, 4*PI()/3*(S94*REarth)^3*(Weiss_dens_fac_1+Weiss_dens_fac_2*S94)/MEarth*1000, IF(S94&lt;Weiss_Rp_limit_2, Weiss_Mp_fac*(S94)^Weiss_Mp_exp, MJup_to_Mearth)))</f>
        <v>3.6988256446530943</v>
      </c>
      <c r="V94">
        <f>IF(Q94&lt;&gt;"", Q94, IF(R94&lt;&gt;"", R94, IF(I94&lt;&gt;"", I94*MJup_to_Mearth, IF(J94&lt;&gt;"", J94*MJup_to_Mearth, U94))))</f>
        <v>3.6988256446530943</v>
      </c>
      <c r="W94">
        <f>SQRT(P94/bigG)*Qs/((V94*Mearth_to_Msun)*(O94*Rsun_to_AU)^5)*(H94)^(13/2)/1000000000</f>
        <v>69338.838305571204</v>
      </c>
    </row>
    <row r="95" spans="1:23">
      <c r="A95">
        <v>1187</v>
      </c>
      <c r="B95" t="s">
        <v>157</v>
      </c>
      <c r="C95" t="s">
        <v>16</v>
      </c>
      <c r="D95">
        <v>2</v>
      </c>
      <c r="E95" s="1">
        <f>IF(COUNTIF(B$2:B$420, B95) &gt; 1, 1, 0)</f>
        <v>1</v>
      </c>
      <c r="F95">
        <v>8.1036359999999998</v>
      </c>
      <c r="G95">
        <v>7.0999999999999994E-2</v>
      </c>
      <c r="H95">
        <f t="shared" si="1"/>
        <v>7.0999999999999994E-2</v>
      </c>
      <c r="K95">
        <v>0.186</v>
      </c>
      <c r="L95">
        <v>0.7</v>
      </c>
      <c r="M95">
        <v>0.72</v>
      </c>
      <c r="N95">
        <v>4.58</v>
      </c>
      <c r="O95">
        <f>IF(M95&lt;&gt;"", M95, IF(AND(L95&lt;&gt;"", N95&lt;&gt;""), SQRT(bigG_mks*(L95*Msun_to_kg)/10^(N95-2))/Rsun_to_m))</f>
        <v>0.72</v>
      </c>
      <c r="P95">
        <f>IF(L95&lt;&gt;"", L95, 10^(N95-2)*(O95*Rsun_to_m)^2/bigG_mks/Msun_to_kg)</f>
        <v>0.7</v>
      </c>
      <c r="S95">
        <v>2.08</v>
      </c>
      <c r="T95">
        <v>1.9E-2</v>
      </c>
      <c r="U95">
        <f>IF(S95&lt;&gt;"", IF(S95&lt;Weiss_Rp_limit_1, 4*PI()/3*(S95*REarth)^3*(Weiss_dens_fac_1+Weiss_dens_fac_2*S95)/MEarth*1000, IF(S95&lt;Weiss_Rp_limit_2, Weiss_Mp_fac*(S95)^Weiss_Mp_exp, MJup_to_Mearth)))</f>
        <v>5.3155863989482679</v>
      </c>
      <c r="V95">
        <f>IF(Q95&lt;&gt;"", Q95, IF(R95&lt;&gt;"", R95, IF(I95&lt;&gt;"", I95*MJup_to_Mearth, IF(J95&lt;&gt;"", J95*MJup_to_Mearth, U95))))</f>
        <v>5.3155863989482679</v>
      </c>
      <c r="W95">
        <f>SQRT(P95/bigG)*Qs/((V95*Mearth_to_Msun)*(O95*Rsun_to_AU)^5)*(H95)^(13/2)/1000000000</f>
        <v>471371.67096948228</v>
      </c>
    </row>
    <row r="96" spans="1:23">
      <c r="A96">
        <v>1188</v>
      </c>
      <c r="B96" t="s">
        <v>44</v>
      </c>
      <c r="C96" t="s">
        <v>14</v>
      </c>
      <c r="D96">
        <v>5</v>
      </c>
      <c r="E96" s="1">
        <f>IF(COUNTIF(B$2:B$420, B96) &gt; 1, 1, 0)</f>
        <v>1</v>
      </c>
      <c r="F96">
        <v>2.0908760000000002</v>
      </c>
      <c r="G96">
        <v>3.4000000000000002E-2</v>
      </c>
      <c r="H96">
        <f t="shared" si="1"/>
        <v>3.4000000000000002E-2</v>
      </c>
      <c r="K96">
        <v>0.154</v>
      </c>
      <c r="L96">
        <v>1.06</v>
      </c>
      <c r="M96">
        <v>1.43</v>
      </c>
      <c r="N96">
        <v>4.1900000000000004</v>
      </c>
      <c r="O96">
        <f>IF(M96&lt;&gt;"", M96, IF(AND(L96&lt;&gt;"", N96&lt;&gt;""), SQRT(bigG_mks*(L96*Msun_to_kg)/10^(N96-2))/Rsun_to_m))</f>
        <v>1.43</v>
      </c>
      <c r="P96">
        <f>IF(L96&lt;&gt;"", L96, 10^(N96-2)*(O96*Rsun_to_m)^2/bigG_mks/Msun_to_kg)</f>
        <v>1.06</v>
      </c>
      <c r="S96">
        <v>1.73</v>
      </c>
      <c r="T96">
        <v>1.6E-2</v>
      </c>
      <c r="U96">
        <f>IF(S96&lt;&gt;"", IF(S96&lt;Weiss_Rp_limit_1, 4*PI()/3*(S96*REarth)^3*(Weiss_dens_fac_1+Weiss_dens_fac_2*S96)/MEarth*1000, IF(S96&lt;Weiss_Rp_limit_2, Weiss_Mp_fac*(S96)^Weiss_Mp_exp, MJup_to_Mearth)))</f>
        <v>4.4785265781609791</v>
      </c>
      <c r="V96">
        <f>IF(Q96&lt;&gt;"", Q96, IF(R96&lt;&gt;"", R96, IF(I96&lt;&gt;"", I96*MJup_to_Mearth, IF(J96&lt;&gt;"", J96*MJup_to_Mearth, U96))))</f>
        <v>4.4785265781609791</v>
      </c>
      <c r="W96">
        <f>SQRT(P96/bigG)*Qs/((V96*Mearth_to_Msun)*(O96*Rsun_to_AU)^5)*(H96)^(13/2)/1000000000</f>
        <v>185.90856790342693</v>
      </c>
    </row>
    <row r="97" spans="1:23">
      <c r="A97">
        <v>1189</v>
      </c>
      <c r="B97" t="s">
        <v>44</v>
      </c>
      <c r="C97" t="s">
        <v>16</v>
      </c>
      <c r="D97">
        <v>5</v>
      </c>
      <c r="E97" s="1">
        <f>IF(COUNTIF(B$2:B$420, B97) &gt; 1, 1, 0)</f>
        <v>1</v>
      </c>
      <c r="F97">
        <v>6.1555569999999999</v>
      </c>
      <c r="G97">
        <v>6.9000000000000006E-2</v>
      </c>
      <c r="H97">
        <f t="shared" si="1"/>
        <v>6.9000000000000006E-2</v>
      </c>
      <c r="K97">
        <v>0.21299999999999999</v>
      </c>
      <c r="L97">
        <v>1.06</v>
      </c>
      <c r="M97">
        <v>1.43</v>
      </c>
      <c r="N97">
        <v>4.1900000000000004</v>
      </c>
      <c r="O97">
        <f>IF(M97&lt;&gt;"", M97, IF(AND(L97&lt;&gt;"", N97&lt;&gt;""), SQRT(bigG_mks*(L97*Msun_to_kg)/10^(N97-2))/Rsun_to_m))</f>
        <v>1.43</v>
      </c>
      <c r="P97">
        <f>IF(L97&lt;&gt;"", L97, 10^(N97-2)*(O97*Rsun_to_m)^2/bigG_mks/Msun_to_kg)</f>
        <v>1.06</v>
      </c>
      <c r="S97">
        <v>2.39</v>
      </c>
      <c r="T97">
        <v>2.1999999999999999E-2</v>
      </c>
      <c r="U97">
        <f>IF(S97&lt;&gt;"", IF(S97&lt;Weiss_Rp_limit_1, 4*PI()/3*(S97*REarth)^3*(Weiss_dens_fac_1+Weiss_dens_fac_2*S97)/MEarth*1000, IF(S97&lt;Weiss_Rp_limit_2, Weiss_Mp_fac*(S97)^Weiss_Mp_exp, MJup_to_Mearth)))</f>
        <v>6.0487039378295719</v>
      </c>
      <c r="V97">
        <f>IF(Q97&lt;&gt;"", Q97, IF(R97&lt;&gt;"", R97, IF(I97&lt;&gt;"", I97*MJup_to_Mearth, IF(J97&lt;&gt;"", J97*MJup_to_Mearth, U97))))</f>
        <v>6.0487039378295719</v>
      </c>
      <c r="W97">
        <f>SQRT(P97/bigG)*Qs/((V97*Mearth_to_Msun)*(O97*Rsun_to_AU)^5)*(H97)^(13/2)/1000000000</f>
        <v>13698.668699904389</v>
      </c>
    </row>
    <row r="98" spans="1:23">
      <c r="A98">
        <v>675</v>
      </c>
      <c r="B98" t="s">
        <v>137</v>
      </c>
      <c r="C98" t="s">
        <v>23</v>
      </c>
      <c r="D98">
        <v>4</v>
      </c>
      <c r="E98" s="1">
        <f>IF(COUNTIF(B$2:B$420, B98) &gt; 1, 1, 0)</f>
        <v>1</v>
      </c>
      <c r="F98">
        <v>4.2443840000000002</v>
      </c>
      <c r="G98">
        <v>5.0999999999999997E-2</v>
      </c>
      <c r="H98">
        <f t="shared" si="1"/>
        <v>5.0999999999999997E-2</v>
      </c>
      <c r="K98">
        <v>0.14899999999999999</v>
      </c>
      <c r="L98">
        <v>1.03</v>
      </c>
      <c r="M98">
        <v>1.29</v>
      </c>
      <c r="N98">
        <v>4.2</v>
      </c>
      <c r="O98">
        <f>IF(M98&lt;&gt;"", M98, IF(AND(L98&lt;&gt;"", N98&lt;&gt;""), SQRT(bigG_mks*(L98*Msun_to_kg)/10^(N98-2))/Rsun_to_m))</f>
        <v>1.29</v>
      </c>
      <c r="P98">
        <f>IF(L98&lt;&gt;"", L98, 10^(N98-2)*(O98*Rsun_to_m)^2/bigG_mks/Msun_to_kg)</f>
        <v>1.03</v>
      </c>
      <c r="S98">
        <v>1.67</v>
      </c>
      <c r="T98">
        <v>1.4999999999999999E-2</v>
      </c>
      <c r="U98">
        <f>IF(S98&lt;&gt;"", IF(S98&lt;Weiss_Rp_limit_1, 4*PI()/3*(S98*REarth)^3*(Weiss_dens_fac_1+Weiss_dens_fac_2*S98)/MEarth*1000, IF(S98&lt;Weiss_Rp_limit_2, Weiss_Mp_fac*(S98)^Weiss_Mp_exp, MJup_to_Mearth)))</f>
        <v>4.3338971254020509</v>
      </c>
      <c r="V98">
        <f>IF(Q98&lt;&gt;"", Q98, IF(R98&lt;&gt;"", R98, IF(I98&lt;&gt;"", I98*MJup_to_Mearth, IF(J98&lt;&gt;"", J98*MJup_to_Mearth, U98))))</f>
        <v>4.3338971254020509</v>
      </c>
      <c r="W98">
        <f>SQRT(P98/bigG)*Qs/((V98*Mearth_to_Msun)*(O98*Rsun_to_AU)^5)*(H98)^(13/2)/1000000000</f>
        <v>4422.2822989315227</v>
      </c>
    </row>
    <row r="99" spans="1:23">
      <c r="A99">
        <v>673</v>
      </c>
      <c r="B99" t="s">
        <v>137</v>
      </c>
      <c r="C99" t="s">
        <v>14</v>
      </c>
      <c r="D99">
        <v>4</v>
      </c>
      <c r="E99" s="1">
        <f>IF(COUNTIF(B$2:B$420, B99) &gt; 1, 1, 0)</f>
        <v>1</v>
      </c>
      <c r="F99">
        <v>8.1453000000000007</v>
      </c>
      <c r="G99">
        <v>0.08</v>
      </c>
      <c r="H99">
        <f t="shared" si="1"/>
        <v>0.08</v>
      </c>
      <c r="I99">
        <v>1.6</v>
      </c>
      <c r="K99">
        <v>0.214</v>
      </c>
      <c r="L99">
        <v>1.03</v>
      </c>
      <c r="M99">
        <v>1.29</v>
      </c>
      <c r="N99">
        <v>4.2</v>
      </c>
      <c r="O99">
        <f>IF(M99&lt;&gt;"", M99, IF(AND(L99&lt;&gt;"", N99&lt;&gt;""), SQRT(bigG_mks*(L99*Msun_to_kg)/10^(N99-2))/Rsun_to_m))</f>
        <v>1.29</v>
      </c>
      <c r="P99">
        <f>IF(L99&lt;&gt;"", L99, 10^(N99-2)*(O99*Rsun_to_m)^2/bigG_mks/Msun_to_kg)</f>
        <v>1.03</v>
      </c>
      <c r="Q99">
        <v>508.5</v>
      </c>
      <c r="S99">
        <v>2.4</v>
      </c>
      <c r="T99">
        <v>2.1999999999999999E-2</v>
      </c>
      <c r="U99">
        <f>IF(S99&lt;&gt;"", IF(S99&lt;Weiss_Rp_limit_1, 4*PI()/3*(S99*REarth)^3*(Weiss_dens_fac_1+Weiss_dens_fac_2*S99)/MEarth*1000, IF(S99&lt;Weiss_Rp_limit_2, Weiss_Mp_fac*(S99)^Weiss_Mp_exp, MJup_to_Mearth)))</f>
        <v>6.0722372939005673</v>
      </c>
      <c r="V99">
        <f>IF(Q99&lt;&gt;"", Q99, IF(R99&lt;&gt;"", R99, IF(I99&lt;&gt;"", I99*MJup_to_Mearth, IF(J99&lt;&gt;"", J99*MJup_to_Mearth, U99))))</f>
        <v>508.5</v>
      </c>
      <c r="W99">
        <f>SQRT(P99/bigG)*Qs/((V99*Mearth_to_Msun)*(O99*Rsun_to_AU)^5)*(H99)^(13/2)/1000000000</f>
        <v>703.25507399201263</v>
      </c>
    </row>
    <row r="100" spans="1:23">
      <c r="A100">
        <v>1195</v>
      </c>
      <c r="B100" t="s">
        <v>127</v>
      </c>
      <c r="C100" t="s">
        <v>14</v>
      </c>
      <c r="D100">
        <v>2</v>
      </c>
      <c r="E100" s="1">
        <f>IF(COUNTIF(B$2:B$420, B100) &gt; 1, 1, 0)</f>
        <v>1</v>
      </c>
      <c r="F100">
        <v>4.144495</v>
      </c>
      <c r="G100">
        <v>4.8000000000000001E-2</v>
      </c>
      <c r="H100">
        <f t="shared" si="1"/>
        <v>4.8000000000000001E-2</v>
      </c>
      <c r="K100">
        <v>0.122</v>
      </c>
      <c r="M100">
        <v>0.74</v>
      </c>
      <c r="N100">
        <v>4.63</v>
      </c>
      <c r="O100">
        <f>IF(M100&lt;&gt;"", M100, IF(AND(L100&lt;&gt;"", N100&lt;&gt;""), SQRT(bigG_mks*(L100*Msun_to_kg)/10^(N100-2))/Rsun_to_m))</f>
        <v>0.74</v>
      </c>
      <c r="P100">
        <f>IF(L100&lt;&gt;"", L100, 10^(N100-2)*(O100*Rsun_to_m)^2/bigG_mks/Msun_to_kg)</f>
        <v>0.84703601911710213</v>
      </c>
      <c r="S100">
        <v>1.37</v>
      </c>
      <c r="T100">
        <v>1.2999999999999999E-2</v>
      </c>
      <c r="U100">
        <f>IF(S100&lt;&gt;"", IF(S100&lt;Weiss_Rp_limit_1, 4*PI()/3*(S100*REarth)^3*(Weiss_dens_fac_1+Weiss_dens_fac_2*S100)/MEarth*1000, IF(S100&lt;Weiss_Rp_limit_2, Weiss_Mp_fac*(S100)^Weiss_Mp_exp, MJup_to_Mearth)))</f>
        <v>3.3290663836522336</v>
      </c>
      <c r="V100">
        <f>IF(Q100&lt;&gt;"", Q100, IF(R100&lt;&gt;"", R100, IF(I100&lt;&gt;"", I100*MJup_to_Mearth, IF(J100&lt;&gt;"", J100*MJup_to_Mearth, U100))))</f>
        <v>3.3290663836522336</v>
      </c>
      <c r="W100">
        <f>SQRT(P100/bigG)*Qs/((V100*Mearth_to_Msun)*(O100*Rsun_to_AU)^5)*(H100)^(13/2)/1000000000</f>
        <v>56674.380740421053</v>
      </c>
    </row>
    <row r="101" spans="1:23">
      <c r="A101">
        <v>1196</v>
      </c>
      <c r="B101" t="s">
        <v>127</v>
      </c>
      <c r="C101" t="s">
        <v>16</v>
      </c>
      <c r="D101">
        <v>2</v>
      </c>
      <c r="E101" s="1">
        <f>IF(COUNTIF(B$2:B$420, B101) &gt; 1, 1, 0)</f>
        <v>1</v>
      </c>
      <c r="F101">
        <v>7.9535280000000004</v>
      </c>
      <c r="G101">
        <v>7.3999999999999996E-2</v>
      </c>
      <c r="H101">
        <f t="shared" si="1"/>
        <v>7.3999999999999996E-2</v>
      </c>
      <c r="K101">
        <v>0.19600000000000001</v>
      </c>
      <c r="M101">
        <v>0.74</v>
      </c>
      <c r="N101">
        <v>4.63</v>
      </c>
      <c r="O101">
        <f>IF(M101&lt;&gt;"", M101, IF(AND(L101&lt;&gt;"", N101&lt;&gt;""), SQRT(bigG_mks*(L101*Msun_to_kg)/10^(N101-2))/Rsun_to_m))</f>
        <v>0.74</v>
      </c>
      <c r="P101">
        <f>IF(L101&lt;&gt;"", L101, 10^(N101-2)*(O101*Rsun_to_m)^2/bigG_mks/Msun_to_kg)</f>
        <v>0.84703601911710213</v>
      </c>
      <c r="S101">
        <v>2.2000000000000002</v>
      </c>
      <c r="T101">
        <v>0.02</v>
      </c>
      <c r="U101">
        <f>IF(S101&lt;&gt;"", IF(S101&lt;Weiss_Rp_limit_1, 4*PI()/3*(S101*REarth)^3*(Weiss_dens_fac_1+Weiss_dens_fac_2*S101)/MEarth*1000, IF(S101&lt;Weiss_Rp_limit_2, Weiss_Mp_fac*(S101)^Weiss_Mp_exp, MJup_to_Mearth)))</f>
        <v>5.6002236741307838</v>
      </c>
      <c r="V101">
        <f>IF(Q101&lt;&gt;"", Q101, IF(R101&lt;&gt;"", R101, IF(I101&lt;&gt;"", I101*MJup_to_Mearth, IF(J101&lt;&gt;"", J101*MJup_to_Mearth, U101))))</f>
        <v>5.6002236741307838</v>
      </c>
      <c r="W101">
        <f>SQRT(P101/bigG)*Qs/((V101*Mearth_to_Msun)*(O101*Rsun_to_AU)^5)*(H101)^(13/2)/1000000000</f>
        <v>561619.27034588996</v>
      </c>
    </row>
    <row r="102" spans="1:23">
      <c r="A102">
        <v>1203</v>
      </c>
      <c r="B102" t="s">
        <v>141</v>
      </c>
      <c r="C102" t="s">
        <v>14</v>
      </c>
      <c r="D102">
        <v>3</v>
      </c>
      <c r="E102" s="1">
        <f>IF(COUNTIF(B$2:B$420, B102) &gt; 1, 1, 0)</f>
        <v>1</v>
      </c>
      <c r="F102">
        <v>4.3117919999999996</v>
      </c>
      <c r="G102">
        <v>0.05</v>
      </c>
      <c r="H102">
        <f t="shared" si="1"/>
        <v>0.05</v>
      </c>
      <c r="K102">
        <v>0.246</v>
      </c>
      <c r="M102">
        <v>0.8</v>
      </c>
      <c r="N102">
        <v>4.58</v>
      </c>
      <c r="O102">
        <f>IF(M102&lt;&gt;"", M102, IF(AND(L102&lt;&gt;"", N102&lt;&gt;""), SQRT(bigG_mks*(L102*Msun_to_kg)/10^(N102-2))/Rsun_to_m))</f>
        <v>0.8</v>
      </c>
      <c r="P102">
        <f>IF(L102&lt;&gt;"", L102, 10^(N102-2)*(O102*Rsun_to_m)^2/bigG_mks/Msun_to_kg)</f>
        <v>0.88230433504302808</v>
      </c>
      <c r="S102">
        <v>2.76</v>
      </c>
      <c r="T102">
        <v>2.5000000000000001E-2</v>
      </c>
      <c r="U102">
        <f>IF(S102&lt;&gt;"", IF(S102&lt;Weiss_Rp_limit_1, 4*PI()/3*(S102*REarth)^3*(Weiss_dens_fac_1+Weiss_dens_fac_2*S102)/MEarth*1000, IF(S102&lt;Weiss_Rp_limit_2, Weiss_Mp_fac*(S102)^Weiss_Mp_exp, MJup_to_Mearth)))</f>
        <v>6.9150882404235263</v>
      </c>
      <c r="V102">
        <f>IF(Q102&lt;&gt;"", Q102, IF(R102&lt;&gt;"", R102, IF(I102&lt;&gt;"", I102*MJup_to_Mearth, IF(J102&lt;&gt;"", J102*MJup_to_Mearth, U102))))</f>
        <v>6.9150882404235263</v>
      </c>
      <c r="W102">
        <f>SQRT(P102/bigG)*Qs/((V102*Mearth_to_Msun)*(O102*Rsun_to_AU)^5)*(H102)^(13/2)/1000000000</f>
        <v>24587.559770922871</v>
      </c>
    </row>
    <row r="103" spans="1:23">
      <c r="A103">
        <v>1204</v>
      </c>
      <c r="B103" t="s">
        <v>141</v>
      </c>
      <c r="C103" t="s">
        <v>16</v>
      </c>
      <c r="D103">
        <v>3</v>
      </c>
      <c r="E103" s="1">
        <f>IF(COUNTIF(B$2:B$420, B103) &gt; 1, 1, 0)</f>
        <v>1</v>
      </c>
      <c r="F103">
        <v>9.7672919999999994</v>
      </c>
      <c r="G103">
        <v>8.6999999999999994E-2</v>
      </c>
      <c r="H103">
        <f t="shared" si="1"/>
        <v>8.6999999999999994E-2</v>
      </c>
      <c r="K103">
        <v>0.183</v>
      </c>
      <c r="M103">
        <v>0.8</v>
      </c>
      <c r="N103">
        <v>4.58</v>
      </c>
      <c r="O103">
        <f>IF(M103&lt;&gt;"", M103, IF(AND(L103&lt;&gt;"", N103&lt;&gt;""), SQRT(bigG_mks*(L103*Msun_to_kg)/10^(N103-2))/Rsun_to_m))</f>
        <v>0.8</v>
      </c>
      <c r="P103">
        <f>IF(L103&lt;&gt;"", L103, 10^(N103-2)*(O103*Rsun_to_m)^2/bigG_mks/Msun_to_kg)</f>
        <v>0.88230433504302808</v>
      </c>
      <c r="S103">
        <v>2.0499999999999998</v>
      </c>
      <c r="T103">
        <v>1.9E-2</v>
      </c>
      <c r="U103">
        <f>IF(S103&lt;&gt;"", IF(S103&lt;Weiss_Rp_limit_1, 4*PI()/3*(S103*REarth)^3*(Weiss_dens_fac_1+Weiss_dens_fac_2*S103)/MEarth*1000, IF(S103&lt;Weiss_Rp_limit_2, Weiss_Mp_fac*(S103)^Weiss_Mp_exp, MJup_to_Mearth)))</f>
        <v>5.2442498056836566</v>
      </c>
      <c r="V103">
        <f>IF(Q103&lt;&gt;"", Q103, IF(R103&lt;&gt;"", R103, IF(I103&lt;&gt;"", I103*MJup_to_Mearth, IF(J103&lt;&gt;"", J103*MJup_to_Mearth, U103))))</f>
        <v>5.2442498056836566</v>
      </c>
      <c r="W103">
        <f>SQRT(P103/bigG)*Qs/((V103*Mearth_to_Msun)*(O103*Rsun_to_AU)^5)*(H103)^(13/2)/1000000000</f>
        <v>1186861.106027998</v>
      </c>
    </row>
    <row r="104" spans="1:23">
      <c r="A104">
        <v>1211</v>
      </c>
      <c r="B104" t="s">
        <v>97</v>
      </c>
      <c r="C104" t="s">
        <v>14</v>
      </c>
      <c r="D104">
        <v>3</v>
      </c>
      <c r="E104" s="1">
        <f>IF(COUNTIF(B$2:B$420, B104) &gt; 1, 1, 0)</f>
        <v>1</v>
      </c>
      <c r="F104">
        <v>3.33616</v>
      </c>
      <c r="G104">
        <v>4.2000000000000003E-2</v>
      </c>
      <c r="H104">
        <f t="shared" si="1"/>
        <v>4.2000000000000003E-2</v>
      </c>
      <c r="K104">
        <v>0.14599999999999999</v>
      </c>
      <c r="M104">
        <v>0.77</v>
      </c>
      <c r="N104">
        <v>4.6100000000000003</v>
      </c>
      <c r="O104">
        <f>IF(M104&lt;&gt;"", M104, IF(AND(L104&lt;&gt;"", N104&lt;&gt;""), SQRT(bigG_mks*(L104*Msun_to_kg)/10^(N104-2))/Rsun_to_m))</f>
        <v>0.77</v>
      </c>
      <c r="P104">
        <f>IF(L104&lt;&gt;"", L104, 10^(N104-2)*(O104*Rsun_to_m)^2/bigG_mks/Msun_to_kg)</f>
        <v>0.87583014585405805</v>
      </c>
      <c r="S104">
        <v>1.64</v>
      </c>
      <c r="T104">
        <v>1.4999999999999999E-2</v>
      </c>
      <c r="U104">
        <f>IF(S104&lt;&gt;"", IF(S104&lt;Weiss_Rp_limit_1, 4*PI()/3*(S104*REarth)^3*(Weiss_dens_fac_1+Weiss_dens_fac_2*S104)/MEarth*1000, IF(S104&lt;Weiss_Rp_limit_2, Weiss_Mp_fac*(S104)^Weiss_Mp_exp, MJup_to_Mearth)))</f>
        <v>4.2614466784900413</v>
      </c>
      <c r="V104">
        <f>IF(Q104&lt;&gt;"", Q104, IF(R104&lt;&gt;"", R104, IF(I104&lt;&gt;"", I104*MJup_to_Mearth, IF(J104&lt;&gt;"", J104*MJup_to_Mearth, U104))))</f>
        <v>4.2614466784900413</v>
      </c>
      <c r="W104">
        <f>SQRT(P104/bigG)*Qs/((V104*Mearth_to_Msun)*(O104*Rsun_to_AU)^5)*(H104)^(13/2)/1000000000</f>
        <v>15494.176646941285</v>
      </c>
    </row>
    <row r="105" spans="1:23">
      <c r="A105">
        <v>1212</v>
      </c>
      <c r="B105" t="s">
        <v>97</v>
      </c>
      <c r="C105" t="s">
        <v>16</v>
      </c>
      <c r="D105">
        <v>3</v>
      </c>
      <c r="E105" s="1">
        <f>IF(COUNTIF(B$2:B$420, B105) &gt; 1, 1, 0)</f>
        <v>1</v>
      </c>
      <c r="F105">
        <v>9.4394519999999993</v>
      </c>
      <c r="G105">
        <v>8.4000000000000005E-2</v>
      </c>
      <c r="H105">
        <f t="shared" si="1"/>
        <v>8.4000000000000005E-2</v>
      </c>
      <c r="K105">
        <v>0.36499999999999999</v>
      </c>
      <c r="M105">
        <v>0.77</v>
      </c>
      <c r="N105">
        <v>4.6100000000000003</v>
      </c>
      <c r="O105">
        <f>IF(M105&lt;&gt;"", M105, IF(AND(L105&lt;&gt;"", N105&lt;&gt;""), SQRT(bigG_mks*(L105*Msun_to_kg)/10^(N105-2))/Rsun_to_m))</f>
        <v>0.77</v>
      </c>
      <c r="P105">
        <f>IF(L105&lt;&gt;"", L105, 10^(N105-2)*(O105*Rsun_to_m)^2/bigG_mks/Msun_to_kg)</f>
        <v>0.87583014585405805</v>
      </c>
      <c r="S105">
        <v>4.09</v>
      </c>
      <c r="T105">
        <v>3.6999999999999998E-2</v>
      </c>
      <c r="U105">
        <f>IF(S105&lt;&gt;"", IF(S105&lt;Weiss_Rp_limit_1, 4*PI()/3*(S105*REarth)^3*(Weiss_dens_fac_1+Weiss_dens_fac_2*S105)/MEarth*1000, IF(S105&lt;Weiss_Rp_limit_2, Weiss_Mp_fac*(S105)^Weiss_Mp_exp, MJup_to_Mearth)))</f>
        <v>318</v>
      </c>
      <c r="V105">
        <f>IF(Q105&lt;&gt;"", Q105, IF(R105&lt;&gt;"", R105, IF(I105&lt;&gt;"", I105*MJup_to_Mearth, IF(J105&lt;&gt;"", J105*MJup_to_Mearth, U105))))</f>
        <v>318</v>
      </c>
      <c r="W105">
        <f>SQRT(P105/bigG)*Qs/((V105*Mearth_to_Msun)*(O105*Rsun_to_AU)^5)*(H105)^(13/2)/1000000000</f>
        <v>18792.883153780582</v>
      </c>
    </row>
    <row r="106" spans="1:23">
      <c r="A106">
        <v>1216</v>
      </c>
      <c r="B106" t="s">
        <v>95</v>
      </c>
      <c r="C106" t="s">
        <v>14</v>
      </c>
      <c r="D106">
        <v>3</v>
      </c>
      <c r="E106" s="1">
        <f>IF(COUNTIF(B$2:B$420, B106) &gt; 1, 1, 0)</f>
        <v>1</v>
      </c>
      <c r="F106">
        <v>3.3065389999999999</v>
      </c>
      <c r="G106">
        <v>3.5000000000000003E-2</v>
      </c>
      <c r="H106">
        <f t="shared" si="1"/>
        <v>3.5000000000000003E-2</v>
      </c>
      <c r="K106">
        <v>9.7000000000000003E-2</v>
      </c>
      <c r="M106">
        <v>0.48</v>
      </c>
      <c r="N106">
        <v>4.78</v>
      </c>
      <c r="O106">
        <f>IF(M106&lt;&gt;"", M106, IF(AND(L106&lt;&gt;"", N106&lt;&gt;""), SQRT(bigG_mks*(L106*Msun_to_kg)/10^(N106-2))/Rsun_to_m))</f>
        <v>0.48</v>
      </c>
      <c r="P106">
        <f>IF(L106&lt;&gt;"", L106, 10^(N106-2)*(O106*Rsun_to_m)^2/bigG_mks/Msun_to_kg)</f>
        <v>0.50340892834390483</v>
      </c>
      <c r="S106">
        <v>1.0900000000000001</v>
      </c>
      <c r="T106">
        <v>0.01</v>
      </c>
      <c r="U106">
        <f>IF(S106&lt;&gt;"", IF(S106&lt;Weiss_Rp_limit_1, 4*PI()/3*(S106*REarth)^3*(Weiss_dens_fac_1+Weiss_dens_fac_2*S106)/MEarth*1000, IF(S106&lt;Weiss_Rp_limit_2, Weiss_Mp_fac*(S106)^Weiss_Mp_exp, MJup_to_Mearth)))</f>
        <v>1.4516768735201071</v>
      </c>
      <c r="V106">
        <f>IF(Q106&lt;&gt;"", Q106, IF(R106&lt;&gt;"", R106, IF(I106&lt;&gt;"", I106*MJup_to_Mearth, IF(J106&lt;&gt;"", J106*MJup_to_Mearth, U106))))</f>
        <v>1.4516768735201071</v>
      </c>
      <c r="W106">
        <f>SQRT(P106/bigG)*Qs/((V106*Mearth_to_Msun)*(O106*Rsun_to_AU)^5)*(H106)^(13/2)/1000000000</f>
        <v>111989.02287464688</v>
      </c>
    </row>
    <row r="107" spans="1:23">
      <c r="A107">
        <v>1217</v>
      </c>
      <c r="B107" t="s">
        <v>95</v>
      </c>
      <c r="C107" t="s">
        <v>16</v>
      </c>
      <c r="D107">
        <v>3</v>
      </c>
      <c r="E107" s="1">
        <f>IF(COUNTIF(B$2:B$420, B107) &gt; 1, 1, 0)</f>
        <v>1</v>
      </c>
      <c r="F107">
        <v>7.113702</v>
      </c>
      <c r="G107">
        <v>5.8000000000000003E-2</v>
      </c>
      <c r="H107">
        <f t="shared" si="1"/>
        <v>5.8000000000000003E-2</v>
      </c>
      <c r="K107">
        <v>0.13500000000000001</v>
      </c>
      <c r="M107">
        <v>0.48</v>
      </c>
      <c r="N107">
        <v>4.78</v>
      </c>
      <c r="O107">
        <f>IF(M107&lt;&gt;"", M107, IF(AND(L107&lt;&gt;"", N107&lt;&gt;""), SQRT(bigG_mks*(L107*Msun_to_kg)/10^(N107-2))/Rsun_to_m))</f>
        <v>0.48</v>
      </c>
      <c r="P107">
        <f>IF(L107&lt;&gt;"", L107, 10^(N107-2)*(O107*Rsun_to_m)^2/bigG_mks/Msun_to_kg)</f>
        <v>0.50340892834390483</v>
      </c>
      <c r="S107">
        <v>1.51</v>
      </c>
      <c r="T107">
        <v>1.4E-2</v>
      </c>
      <c r="U107">
        <f>IF(S107&lt;&gt;"", IF(S107&lt;Weiss_Rp_limit_1, 4*PI()/3*(S107*REarth)^3*(Weiss_dens_fac_1+Weiss_dens_fac_2*S107)/MEarth*1000, IF(S107&lt;Weiss_Rp_limit_2, Weiss_Mp_fac*(S107)^Weiss_Mp_exp, MJup_to_Mearth)))</f>
        <v>3.9463976240520902</v>
      </c>
      <c r="V107">
        <f>IF(Q107&lt;&gt;"", Q107, IF(R107&lt;&gt;"", R107, IF(I107&lt;&gt;"", I107*MJup_to_Mearth, IF(J107&lt;&gt;"", J107*MJup_to_Mearth, U107))))</f>
        <v>3.9463976240520902</v>
      </c>
      <c r="W107">
        <f>SQRT(P107/bigG)*Qs/((V107*Mearth_to_Msun)*(O107*Rsun_to_AU)^5)*(H107)^(13/2)/1000000000</f>
        <v>1098207.0881639221</v>
      </c>
    </row>
    <row r="108" spans="1:23">
      <c r="A108">
        <v>1219</v>
      </c>
      <c r="B108" t="s">
        <v>128</v>
      </c>
      <c r="C108" t="s">
        <v>14</v>
      </c>
      <c r="D108">
        <v>3</v>
      </c>
      <c r="E108" s="1">
        <f>IF(COUNTIF(B$2:B$420, B108) &gt; 1, 1, 0)</f>
        <v>1</v>
      </c>
      <c r="F108">
        <v>4.1481409999999999</v>
      </c>
      <c r="G108">
        <v>4.8000000000000001E-2</v>
      </c>
      <c r="H108">
        <f t="shared" si="1"/>
        <v>4.8000000000000001E-2</v>
      </c>
      <c r="K108">
        <v>0.10100000000000001</v>
      </c>
      <c r="L108">
        <v>0.8</v>
      </c>
      <c r="M108">
        <v>0.81</v>
      </c>
      <c r="N108">
        <v>4.57</v>
      </c>
      <c r="O108">
        <f>IF(M108&lt;&gt;"", M108, IF(AND(L108&lt;&gt;"", N108&lt;&gt;""), SQRT(bigG_mks*(L108*Msun_to_kg)/10^(N108-2))/Rsun_to_m))</f>
        <v>0.81</v>
      </c>
      <c r="P108">
        <f>IF(L108&lt;&gt;"", L108, 10^(N108-2)*(O108*Rsun_to_m)^2/bigG_mks/Msun_to_kg)</f>
        <v>0.8</v>
      </c>
      <c r="S108">
        <v>1.1299999999999999</v>
      </c>
      <c r="T108">
        <v>0.01</v>
      </c>
      <c r="U108">
        <f>IF(S108&lt;&gt;"", IF(S108&lt;Weiss_Rp_limit_1, 4*PI()/3*(S108*REarth)^3*(Weiss_dens_fac_1+Weiss_dens_fac_2*S108)/MEarth*1000, IF(S108&lt;Weiss_Rp_limit_2, Weiss_Mp_fac*(S108)^Weiss_Mp_exp, MJup_to_Mearth)))</f>
        <v>1.653238479755593</v>
      </c>
      <c r="V108">
        <f>IF(Q108&lt;&gt;"", Q108, IF(R108&lt;&gt;"", R108, IF(I108&lt;&gt;"", I108*MJup_to_Mearth, IF(J108&lt;&gt;"", J108*MJup_to_Mearth, U108))))</f>
        <v>1.653238479755593</v>
      </c>
      <c r="W108">
        <f>SQRT(P108/bigG)*Qs/((V108*Mearth_to_Msun)*(O108*Rsun_to_AU)^5)*(H108)^(13/2)/1000000000</f>
        <v>70583.1915971915</v>
      </c>
    </row>
    <row r="109" spans="1:23">
      <c r="A109">
        <v>1220</v>
      </c>
      <c r="B109" t="s">
        <v>128</v>
      </c>
      <c r="C109" t="s">
        <v>16</v>
      </c>
      <c r="D109">
        <v>3</v>
      </c>
      <c r="E109" s="1">
        <f>IF(COUNTIF(B$2:B$420, B109) &gt; 1, 1, 0)</f>
        <v>1</v>
      </c>
      <c r="F109">
        <v>7.1568040000000002</v>
      </c>
      <c r="G109">
        <v>6.9000000000000006E-2</v>
      </c>
      <c r="H109">
        <f t="shared" si="1"/>
        <v>6.9000000000000006E-2</v>
      </c>
      <c r="K109">
        <v>0.20300000000000001</v>
      </c>
      <c r="L109">
        <v>0.8</v>
      </c>
      <c r="M109">
        <v>0.81</v>
      </c>
      <c r="N109">
        <v>4.57</v>
      </c>
      <c r="O109">
        <f>IF(M109&lt;&gt;"", M109, IF(AND(L109&lt;&gt;"", N109&lt;&gt;""), SQRT(bigG_mks*(L109*Msun_to_kg)/10^(N109-2))/Rsun_to_m))</f>
        <v>0.81</v>
      </c>
      <c r="P109">
        <f>IF(L109&lt;&gt;"", L109, 10^(N109-2)*(O109*Rsun_to_m)^2/bigG_mks/Msun_to_kg)</f>
        <v>0.8</v>
      </c>
      <c r="S109">
        <v>2.2799999999999998</v>
      </c>
      <c r="T109">
        <v>2.1000000000000001E-2</v>
      </c>
      <c r="U109">
        <f>IF(S109&lt;&gt;"", IF(S109&lt;Weiss_Rp_limit_1, 4*PI()/3*(S109*REarth)^3*(Weiss_dens_fac_1+Weiss_dens_fac_2*S109)/MEarth*1000, IF(S109&lt;Weiss_Rp_limit_2, Weiss_Mp_fac*(S109)^Weiss_Mp_exp, MJup_to_Mearth)))</f>
        <v>5.7893750842139724</v>
      </c>
      <c r="V109">
        <f>IF(Q109&lt;&gt;"", Q109, IF(R109&lt;&gt;"", R109, IF(I109&lt;&gt;"", I109*MJup_to_Mearth, IF(J109&lt;&gt;"", J109*MJup_to_Mearth, U109))))</f>
        <v>5.7893750842139724</v>
      </c>
      <c r="W109">
        <f>SQRT(P109/bigG)*Qs/((V109*Mearth_to_Msun)*(O109*Rsun_to_AU)^5)*(H109)^(13/2)/1000000000</f>
        <v>213233.85399043604</v>
      </c>
    </row>
    <row r="110" spans="1:23">
      <c r="A110">
        <v>1234</v>
      </c>
      <c r="B110" t="s">
        <v>193</v>
      </c>
      <c r="C110" t="s">
        <v>14</v>
      </c>
      <c r="D110">
        <v>2</v>
      </c>
      <c r="E110" s="1">
        <f>IF(COUNTIF(B$2:B$420, B110) &gt; 1, 1, 0)</f>
        <v>1</v>
      </c>
      <c r="F110">
        <v>5.7146059999999999</v>
      </c>
      <c r="G110">
        <v>6.3E-2</v>
      </c>
      <c r="H110">
        <f t="shared" si="1"/>
        <v>6.3E-2</v>
      </c>
      <c r="K110">
        <v>0.13800000000000001</v>
      </c>
      <c r="L110">
        <v>0.97</v>
      </c>
      <c r="M110">
        <v>0.93</v>
      </c>
      <c r="N110">
        <v>4.5199999999999996</v>
      </c>
      <c r="O110">
        <f>IF(M110&lt;&gt;"", M110, IF(AND(L110&lt;&gt;"", N110&lt;&gt;""), SQRT(bigG_mks*(L110*Msun_to_kg)/10^(N110-2))/Rsun_to_m))</f>
        <v>0.93</v>
      </c>
      <c r="P110">
        <f>IF(L110&lt;&gt;"", L110, 10^(N110-2)*(O110*Rsun_to_m)^2/bigG_mks/Msun_to_kg)</f>
        <v>0.97</v>
      </c>
      <c r="S110">
        <v>1.55</v>
      </c>
      <c r="T110">
        <v>1.4E-2</v>
      </c>
      <c r="U110">
        <f>IF(S110&lt;&gt;"", IF(S110&lt;Weiss_Rp_limit_1, 4*PI()/3*(S110*REarth)^3*(Weiss_dens_fac_1+Weiss_dens_fac_2*S110)/MEarth*1000, IF(S110&lt;Weiss_Rp_limit_2, Weiss_Mp_fac*(S110)^Weiss_Mp_exp, MJup_to_Mearth)))</f>
        <v>4.0435308351449315</v>
      </c>
      <c r="V110">
        <f>IF(Q110&lt;&gt;"", Q110, IF(R110&lt;&gt;"", R110, IF(I110&lt;&gt;"", I110*MJup_to_Mearth, IF(J110&lt;&gt;"", J110*MJup_to_Mearth, U110))))</f>
        <v>4.0435308351449315</v>
      </c>
      <c r="W110">
        <f>SQRT(P110/bigG)*Qs/((V110*Mearth_to_Msun)*(O110*Rsun_to_AU)^5)*(H110)^(13/2)/1000000000</f>
        <v>93276.618127159003</v>
      </c>
    </row>
    <row r="111" spans="1:23">
      <c r="A111">
        <v>1235</v>
      </c>
      <c r="B111" t="s">
        <v>193</v>
      </c>
      <c r="C111" t="s">
        <v>16</v>
      </c>
      <c r="D111">
        <v>2</v>
      </c>
      <c r="E111" s="1">
        <f>IF(COUNTIF(B$2:B$420, B111) &gt; 1, 1, 0)</f>
        <v>1</v>
      </c>
      <c r="F111">
        <v>9.9460470000000001</v>
      </c>
      <c r="G111">
        <v>9.1999999999999998E-2</v>
      </c>
      <c r="H111">
        <f t="shared" si="1"/>
        <v>9.1999999999999998E-2</v>
      </c>
      <c r="K111">
        <v>0.26700000000000002</v>
      </c>
      <c r="L111">
        <v>0.97</v>
      </c>
      <c r="M111">
        <v>0.93</v>
      </c>
      <c r="N111">
        <v>4.5199999999999996</v>
      </c>
      <c r="O111">
        <f>IF(M111&lt;&gt;"", M111, IF(AND(L111&lt;&gt;"", N111&lt;&gt;""), SQRT(bigG_mks*(L111*Msun_to_kg)/10^(N111-2))/Rsun_to_m))</f>
        <v>0.93</v>
      </c>
      <c r="P111">
        <f>IF(L111&lt;&gt;"", L111, 10^(N111-2)*(O111*Rsun_to_m)^2/bigG_mks/Msun_to_kg)</f>
        <v>0.97</v>
      </c>
      <c r="S111">
        <v>2.99</v>
      </c>
      <c r="T111">
        <v>2.7E-2</v>
      </c>
      <c r="U111">
        <f>IF(S111&lt;&gt;"", IF(S111&lt;Weiss_Rp_limit_1, 4*PI()/3*(S111*REarth)^3*(Weiss_dens_fac_1+Weiss_dens_fac_2*S111)/MEarth*1000, IF(S111&lt;Weiss_Rp_limit_2, Weiss_Mp_fac*(S111)^Weiss_Mp_exp, MJup_to_Mearth)))</f>
        <v>7.449489033248283</v>
      </c>
      <c r="V111">
        <f>IF(Q111&lt;&gt;"", Q111, IF(R111&lt;&gt;"", R111, IF(I111&lt;&gt;"", I111*MJup_to_Mearth, IF(J111&lt;&gt;"", J111*MJup_to_Mearth, U111))))</f>
        <v>7.449489033248283</v>
      </c>
      <c r="W111">
        <f>SQRT(P111/bigG)*Qs/((V111*Mearth_to_Msun)*(O111*Rsun_to_AU)^5)*(H111)^(13/2)/1000000000</f>
        <v>593354.68007851508</v>
      </c>
    </row>
    <row r="112" spans="1:23">
      <c r="A112">
        <v>1236</v>
      </c>
      <c r="B112" t="s">
        <v>29</v>
      </c>
      <c r="C112" t="s">
        <v>14</v>
      </c>
      <c r="D112">
        <v>4</v>
      </c>
      <c r="E112" s="1">
        <f>IF(COUNTIF(B$2:B$420, B112) &gt; 1, 1, 0)</f>
        <v>1</v>
      </c>
      <c r="F112">
        <v>1.620493</v>
      </c>
      <c r="G112">
        <v>2.7E-2</v>
      </c>
      <c r="H112">
        <f t="shared" si="1"/>
        <v>2.7E-2</v>
      </c>
      <c r="K112">
        <v>0.14199999999999999</v>
      </c>
      <c r="L112">
        <v>1.02</v>
      </c>
      <c r="M112">
        <v>1.3</v>
      </c>
      <c r="N112">
        <v>4.22</v>
      </c>
      <c r="O112">
        <f>IF(M112&lt;&gt;"", M112, IF(AND(L112&lt;&gt;"", N112&lt;&gt;""), SQRT(bigG_mks*(L112*Msun_to_kg)/10^(N112-2))/Rsun_to_m))</f>
        <v>1.3</v>
      </c>
      <c r="P112">
        <f>IF(L112&lt;&gt;"", L112, 10^(N112-2)*(O112*Rsun_to_m)^2/bigG_mks/Msun_to_kg)</f>
        <v>1.02</v>
      </c>
      <c r="S112">
        <v>1.59</v>
      </c>
      <c r="T112">
        <v>1.4999999999999999E-2</v>
      </c>
      <c r="U112">
        <f>IF(S112&lt;&gt;"", IF(S112&lt;Weiss_Rp_limit_1, 4*PI()/3*(S112*REarth)^3*(Weiss_dens_fac_1+Weiss_dens_fac_2*S112)/MEarth*1000, IF(S112&lt;Weiss_Rp_limit_2, Weiss_Mp_fac*(S112)^Weiss_Mp_exp, MJup_to_Mearth)))</f>
        <v>4.1404887180555834</v>
      </c>
      <c r="V112">
        <f>IF(Q112&lt;&gt;"", Q112, IF(R112&lt;&gt;"", R112, IF(I112&lt;&gt;"", I112*MJup_to_Mearth, IF(J112&lt;&gt;"", J112*MJup_to_Mearth, U112))))</f>
        <v>4.1404887180555834</v>
      </c>
      <c r="W112">
        <f>SQRT(P112/bigG)*Qs/((V112*Mearth_to_Msun)*(O112*Rsun_to_AU)^5)*(H112)^(13/2)/1000000000</f>
        <v>70.997824440596332</v>
      </c>
    </row>
    <row r="113" spans="1:23">
      <c r="A113">
        <v>1237</v>
      </c>
      <c r="B113" t="s">
        <v>29</v>
      </c>
      <c r="C113" t="s">
        <v>16</v>
      </c>
      <c r="D113">
        <v>4</v>
      </c>
      <c r="E113" s="1">
        <f>IF(COUNTIF(B$2:B$420, B113) &gt; 1, 1, 0)</f>
        <v>1</v>
      </c>
      <c r="F113">
        <v>3.38802</v>
      </c>
      <c r="G113">
        <v>4.4999999999999998E-2</v>
      </c>
      <c r="H113">
        <f t="shared" si="1"/>
        <v>4.4999999999999998E-2</v>
      </c>
      <c r="K113">
        <v>0.192</v>
      </c>
      <c r="L113">
        <v>1.02</v>
      </c>
      <c r="M113">
        <v>1.3</v>
      </c>
      <c r="N113">
        <v>4.22</v>
      </c>
      <c r="O113">
        <f>IF(M113&lt;&gt;"", M113, IF(AND(L113&lt;&gt;"", N113&lt;&gt;""), SQRT(bigG_mks*(L113*Msun_to_kg)/10^(N113-2))/Rsun_to_m))</f>
        <v>1.3</v>
      </c>
      <c r="P113">
        <f>IF(L113&lt;&gt;"", L113, 10^(N113-2)*(O113*Rsun_to_m)^2/bigG_mks/Msun_to_kg)</f>
        <v>1.02</v>
      </c>
      <c r="S113">
        <v>2.15</v>
      </c>
      <c r="T113">
        <v>0.02</v>
      </c>
      <c r="U113">
        <f>IF(S113&lt;&gt;"", IF(S113&lt;Weiss_Rp_limit_1, 4*PI()/3*(S113*REarth)^3*(Weiss_dens_fac_1+Weiss_dens_fac_2*S113)/MEarth*1000, IF(S113&lt;Weiss_Rp_limit_2, Weiss_Mp_fac*(S113)^Weiss_Mp_exp, MJup_to_Mearth)))</f>
        <v>5.4817603811126778</v>
      </c>
      <c r="V113">
        <f>IF(Q113&lt;&gt;"", Q113, IF(R113&lt;&gt;"", R113, IF(I113&lt;&gt;"", I113*MJup_to_Mearth, IF(J113&lt;&gt;"", J113*MJup_to_Mearth, U113))))</f>
        <v>5.4817603811126778</v>
      </c>
      <c r="W113">
        <f>SQRT(P113/bigG)*Qs/((V113*Mearth_to_Msun)*(O113*Rsun_to_AU)^5)*(H113)^(13/2)/1000000000</f>
        <v>1483.861857231077</v>
      </c>
    </row>
    <row r="114" spans="1:23">
      <c r="A114">
        <v>1238</v>
      </c>
      <c r="B114" t="s">
        <v>29</v>
      </c>
      <c r="C114" t="s">
        <v>23</v>
      </c>
      <c r="D114">
        <v>4</v>
      </c>
      <c r="E114" s="1">
        <f>IF(COUNTIF(B$2:B$420, B114) &gt; 1, 1, 0)</f>
        <v>1</v>
      </c>
      <c r="F114">
        <v>5.8391719999999996</v>
      </c>
      <c r="G114">
        <v>6.4000000000000001E-2</v>
      </c>
      <c r="H114">
        <f t="shared" si="1"/>
        <v>6.4000000000000001E-2</v>
      </c>
      <c r="K114">
        <v>0.221</v>
      </c>
      <c r="L114">
        <v>1.02</v>
      </c>
      <c r="M114">
        <v>1.3</v>
      </c>
      <c r="N114">
        <v>4.22</v>
      </c>
      <c r="O114">
        <f>IF(M114&lt;&gt;"", M114, IF(AND(L114&lt;&gt;"", N114&lt;&gt;""), SQRT(bigG_mks*(L114*Msun_to_kg)/10^(N114-2))/Rsun_to_m))</f>
        <v>1.3</v>
      </c>
      <c r="P114">
        <f>IF(L114&lt;&gt;"", L114, 10^(N114-2)*(O114*Rsun_to_m)^2/bigG_mks/Msun_to_kg)</f>
        <v>1.02</v>
      </c>
      <c r="S114">
        <v>2.48</v>
      </c>
      <c r="T114">
        <v>2.3E-2</v>
      </c>
      <c r="U114">
        <f>IF(S114&lt;&gt;"", IF(S114&lt;Weiss_Rp_limit_1, 4*PI()/3*(S114*REarth)^3*(Weiss_dens_fac_1+Weiss_dens_fac_2*S114)/MEarth*1000, IF(S114&lt;Weiss_Rp_limit_2, Weiss_Mp_fac*(S114)^Weiss_Mp_exp, MJup_to_Mearth)))</f>
        <v>6.2602596042415062</v>
      </c>
      <c r="V114">
        <f>IF(Q114&lt;&gt;"", Q114, IF(R114&lt;&gt;"", R114, IF(I114&lt;&gt;"", I114*MJup_to_Mearth, IF(J114&lt;&gt;"", J114*MJup_to_Mearth, U114))))</f>
        <v>6.2602596042415062</v>
      </c>
      <c r="W114">
        <f>SQRT(P114/bigG)*Qs/((V114*Mearth_to_Msun)*(O114*Rsun_to_AU)^5)*(H114)^(13/2)/1000000000</f>
        <v>12823.591274110009</v>
      </c>
    </row>
    <row r="115" spans="1:23">
      <c r="A115">
        <v>1240</v>
      </c>
      <c r="B115" t="s">
        <v>51</v>
      </c>
      <c r="C115" t="s">
        <v>14</v>
      </c>
      <c r="D115">
        <v>3</v>
      </c>
      <c r="E115" s="1">
        <f>IF(COUNTIF(B$2:B$420, B115) &gt; 1, 1, 0)</f>
        <v>1</v>
      </c>
      <c r="F115">
        <v>2.3826670000000001</v>
      </c>
      <c r="G115">
        <v>3.4000000000000002E-2</v>
      </c>
      <c r="H115">
        <f t="shared" si="1"/>
        <v>3.4000000000000002E-2</v>
      </c>
      <c r="K115">
        <v>0.23300000000000001</v>
      </c>
      <c r="M115">
        <v>1.04</v>
      </c>
      <c r="N115">
        <v>4.3600000000000003</v>
      </c>
      <c r="O115">
        <f>IF(M115&lt;&gt;"", M115, IF(AND(L115&lt;&gt;"", N115&lt;&gt;""), SQRT(bigG_mks*(L115*Msun_to_kg)/10^(N115-2))/Rsun_to_m))</f>
        <v>1.04</v>
      </c>
      <c r="P115">
        <f>IF(L115&lt;&gt;"", L115, 10^(N115-2)*(O115*Rsun_to_m)^2/bigG_mks/Msun_to_kg)</f>
        <v>0.89847318000658416</v>
      </c>
      <c r="S115">
        <v>2.61</v>
      </c>
      <c r="T115">
        <v>2.4E-2</v>
      </c>
      <c r="U115">
        <f>IF(S115&lt;&gt;"", IF(S115&lt;Weiss_Rp_limit_1, 4*PI()/3*(S115*REarth)^3*(Weiss_dens_fac_1+Weiss_dens_fac_2*S115)/MEarth*1000, IF(S115&lt;Weiss_Rp_limit_2, Weiss_Mp_fac*(S115)^Weiss_Mp_exp, MJup_to_Mearth)))</f>
        <v>6.5648975323112788</v>
      </c>
      <c r="V115">
        <f>IF(Q115&lt;&gt;"", Q115, IF(R115&lt;&gt;"", R115, IF(I115&lt;&gt;"", I115*MJup_to_Mearth, IF(J115&lt;&gt;"", J115*MJup_to_Mearth, U115))))</f>
        <v>6.5648975323112788</v>
      </c>
      <c r="W115">
        <f>SQRT(P115/bigG)*Qs/((V115*Mearth_to_Msun)*(O115*Rsun_to_AU)^5)*(H115)^(13/2)/1000000000</f>
        <v>573.87819878940297</v>
      </c>
    </row>
    <row r="116" spans="1:23">
      <c r="A116">
        <v>1241</v>
      </c>
      <c r="B116" t="s">
        <v>51</v>
      </c>
      <c r="C116" t="s">
        <v>16</v>
      </c>
      <c r="D116">
        <v>3</v>
      </c>
      <c r="E116" s="1">
        <f>IF(COUNTIF(B$2:B$420, B116) &gt; 1, 1, 0)</f>
        <v>1</v>
      </c>
      <c r="F116">
        <v>6.5814839999999997</v>
      </c>
      <c r="G116">
        <v>6.6000000000000003E-2</v>
      </c>
      <c r="H116">
        <f t="shared" si="1"/>
        <v>6.6000000000000003E-2</v>
      </c>
      <c r="K116">
        <v>0.48299999999999998</v>
      </c>
      <c r="M116">
        <v>1.04</v>
      </c>
      <c r="N116">
        <v>4.3600000000000003</v>
      </c>
      <c r="O116">
        <f>IF(M116&lt;&gt;"", M116, IF(AND(L116&lt;&gt;"", N116&lt;&gt;""), SQRT(bigG_mks*(L116*Msun_to_kg)/10^(N116-2))/Rsun_to_m))</f>
        <v>1.04</v>
      </c>
      <c r="P116">
        <f>IF(L116&lt;&gt;"", L116, 10^(N116-2)*(O116*Rsun_to_m)^2/bigG_mks/Msun_to_kg)</f>
        <v>0.89847318000658416</v>
      </c>
      <c r="S116">
        <v>5.41</v>
      </c>
      <c r="T116">
        <v>0.05</v>
      </c>
      <c r="U116">
        <f>IF(S116&lt;&gt;"", IF(S116&lt;Weiss_Rp_limit_1, 4*PI()/3*(S116*REarth)^3*(Weiss_dens_fac_1+Weiss_dens_fac_2*S116)/MEarth*1000, IF(S116&lt;Weiss_Rp_limit_2, Weiss_Mp_fac*(S116)^Weiss_Mp_exp, MJup_to_Mearth)))</f>
        <v>318</v>
      </c>
      <c r="V116">
        <f>IF(Q116&lt;&gt;"", Q116, IF(R116&lt;&gt;"", R116, IF(I116&lt;&gt;"", I116*MJup_to_Mearth, IF(J116&lt;&gt;"", J116*MJup_to_Mearth, U116))))</f>
        <v>318</v>
      </c>
      <c r="W116">
        <f>SQRT(P116/bigG)*Qs/((V116*Mearth_to_Msun)*(O116*Rsun_to_AU)^5)*(H116)^(13/2)/1000000000</f>
        <v>883.16770275275201</v>
      </c>
    </row>
    <row r="117" spans="1:23">
      <c r="A117">
        <v>1263</v>
      </c>
      <c r="B117" t="s">
        <v>100</v>
      </c>
      <c r="C117" t="s">
        <v>14</v>
      </c>
      <c r="D117">
        <v>3</v>
      </c>
      <c r="E117" s="1">
        <f>IF(COUNTIF(B$2:B$420, B117) &gt; 1, 1, 0)</f>
        <v>1</v>
      </c>
      <c r="F117">
        <v>3.3537279999999998</v>
      </c>
      <c r="G117">
        <v>3.6999999999999998E-2</v>
      </c>
      <c r="H117">
        <f t="shared" si="1"/>
        <v>3.6999999999999998E-2</v>
      </c>
      <c r="K117">
        <v>0.17699999999999999</v>
      </c>
      <c r="L117">
        <v>0.56000000000000005</v>
      </c>
      <c r="M117">
        <v>0.56000000000000005</v>
      </c>
      <c r="N117">
        <v>4.7300000000000004</v>
      </c>
      <c r="O117">
        <f>IF(M117&lt;&gt;"", M117, IF(AND(L117&lt;&gt;"", N117&lt;&gt;""), SQRT(bigG_mks*(L117*Msun_to_kg)/10^(N117-2))/Rsun_to_m))</f>
        <v>0.56000000000000005</v>
      </c>
      <c r="P117">
        <f>IF(L117&lt;&gt;"", L117, 10^(N117-2)*(O117*Rsun_to_m)^2/bigG_mks/Msun_to_kg)</f>
        <v>0.56000000000000005</v>
      </c>
      <c r="S117">
        <v>1.98</v>
      </c>
      <c r="T117">
        <v>1.7999999999999999E-2</v>
      </c>
      <c r="U117">
        <f>IF(S117&lt;&gt;"", IF(S117&lt;Weiss_Rp_limit_1, 4*PI()/3*(S117*REarth)^3*(Weiss_dens_fac_1+Weiss_dens_fac_2*S117)/MEarth*1000, IF(S117&lt;Weiss_Rp_limit_2, Weiss_Mp_fac*(S117)^Weiss_Mp_exp, MJup_to_Mearth)))</f>
        <v>5.0775113975701522</v>
      </c>
      <c r="V117">
        <f>IF(Q117&lt;&gt;"", Q117, IF(R117&lt;&gt;"", R117, IF(I117&lt;&gt;"", I117*MJup_to_Mearth, IF(J117&lt;&gt;"", J117*MJup_to_Mearth, U117))))</f>
        <v>5.0775113975701522</v>
      </c>
      <c r="W117">
        <f>SQRT(P117/bigG)*Qs/((V117*Mearth_to_Msun)*(O117*Rsun_to_AU)^5)*(H117)^(13/2)/1000000000</f>
        <v>22421.415828911649</v>
      </c>
    </row>
    <row r="118" spans="1:23">
      <c r="A118">
        <v>1264</v>
      </c>
      <c r="B118" t="s">
        <v>100</v>
      </c>
      <c r="C118" t="s">
        <v>16</v>
      </c>
      <c r="D118">
        <v>3</v>
      </c>
      <c r="E118" s="1">
        <f>IF(COUNTIF(B$2:B$420, B118) &gt; 1, 1, 0)</f>
        <v>1</v>
      </c>
      <c r="F118">
        <v>6.8774499999999996</v>
      </c>
      <c r="G118">
        <v>0.06</v>
      </c>
      <c r="H118">
        <f t="shared" si="1"/>
        <v>0.06</v>
      </c>
      <c r="K118">
        <v>0.19</v>
      </c>
      <c r="L118">
        <v>0.56000000000000005</v>
      </c>
      <c r="M118">
        <v>0.56000000000000005</v>
      </c>
      <c r="N118">
        <v>4.7300000000000004</v>
      </c>
      <c r="O118">
        <f>IF(M118&lt;&gt;"", M118, IF(AND(L118&lt;&gt;"", N118&lt;&gt;""), SQRT(bigG_mks*(L118*Msun_to_kg)/10^(N118-2))/Rsun_to_m))</f>
        <v>0.56000000000000005</v>
      </c>
      <c r="P118">
        <f>IF(L118&lt;&gt;"", L118, 10^(N118-2)*(O118*Rsun_to_m)^2/bigG_mks/Msun_to_kg)</f>
        <v>0.56000000000000005</v>
      </c>
      <c r="S118">
        <v>2.13</v>
      </c>
      <c r="T118">
        <v>1.9E-2</v>
      </c>
      <c r="U118">
        <f>IF(S118&lt;&gt;"", IF(S118&lt;Weiss_Rp_limit_1, 4*PI()/3*(S118*REarth)^3*(Weiss_dens_fac_1+Weiss_dens_fac_2*S118)/MEarth*1000, IF(S118&lt;Weiss_Rp_limit_2, Weiss_Mp_fac*(S118)^Weiss_Mp_exp, MJup_to_Mearth)))</f>
        <v>5.434321287957629</v>
      </c>
      <c r="V118">
        <f>IF(Q118&lt;&gt;"", Q118, IF(R118&lt;&gt;"", R118, IF(I118&lt;&gt;"", I118*MJup_to_Mearth, IF(J118&lt;&gt;"", J118*MJup_to_Mearth, U118))))</f>
        <v>5.434321287957629</v>
      </c>
      <c r="W118">
        <f>SQRT(P118/bigG)*Qs/((V118*Mearth_to_Msun)*(O118*Rsun_to_AU)^5)*(H118)^(13/2)/1000000000</f>
        <v>485110.36056353361</v>
      </c>
    </row>
    <row r="119" spans="1:23">
      <c r="A119">
        <v>1268</v>
      </c>
      <c r="B119" t="s">
        <v>177</v>
      </c>
      <c r="C119" t="s">
        <v>14</v>
      </c>
      <c r="D119">
        <v>2</v>
      </c>
      <c r="E119" s="1">
        <f>IF(COUNTIF(B$2:B$420, B119) &gt; 1, 1, 0)</f>
        <v>1</v>
      </c>
      <c r="F119">
        <v>5.3267179999999996</v>
      </c>
      <c r="G119">
        <v>6.0999999999999999E-2</v>
      </c>
      <c r="H119">
        <f t="shared" si="1"/>
        <v>6.0999999999999999E-2</v>
      </c>
      <c r="K119">
        <v>0.22</v>
      </c>
      <c r="L119">
        <v>0.98</v>
      </c>
      <c r="M119">
        <v>0.96</v>
      </c>
      <c r="N119">
        <v>4.5</v>
      </c>
      <c r="O119">
        <f>IF(M119&lt;&gt;"", M119, IF(AND(L119&lt;&gt;"", N119&lt;&gt;""), SQRT(bigG_mks*(L119*Msun_to_kg)/10^(N119-2))/Rsun_to_m))</f>
        <v>0.96</v>
      </c>
      <c r="P119">
        <f>IF(L119&lt;&gt;"", L119, 10^(N119-2)*(O119*Rsun_to_m)^2/bigG_mks/Msun_to_kg)</f>
        <v>0.98</v>
      </c>
      <c r="S119">
        <v>2.4700000000000002</v>
      </c>
      <c r="T119">
        <v>2.3E-2</v>
      </c>
      <c r="U119">
        <f>IF(S119&lt;&gt;"", IF(S119&lt;Weiss_Rp_limit_1, 4*PI()/3*(S119*REarth)^3*(Weiss_dens_fac_1+Weiss_dens_fac_2*S119)/MEarth*1000, IF(S119&lt;Weiss_Rp_limit_2, Weiss_Mp_fac*(S119)^Weiss_Mp_exp, MJup_to_Mearth)))</f>
        <v>6.2367803128093424</v>
      </c>
      <c r="V119">
        <f>IF(Q119&lt;&gt;"", Q119, IF(R119&lt;&gt;"", R119, IF(I119&lt;&gt;"", I119*MJup_to_Mearth, IF(J119&lt;&gt;"", J119*MJup_to_Mearth, U119))))</f>
        <v>6.2367803128093424</v>
      </c>
      <c r="W119">
        <f>SQRT(P119/bigG)*Qs/((V119*Mearth_to_Msun)*(O119*Rsun_to_AU)^5)*(H119)^(13/2)/1000000000</f>
        <v>42052.247221299687</v>
      </c>
    </row>
    <row r="120" spans="1:23">
      <c r="A120">
        <v>1269</v>
      </c>
      <c r="B120" t="s">
        <v>177</v>
      </c>
      <c r="C120" t="s">
        <v>16</v>
      </c>
      <c r="D120">
        <v>2</v>
      </c>
      <c r="E120" s="1">
        <f>IF(COUNTIF(B$2:B$420, B120) &gt; 1, 1, 0)</f>
        <v>1</v>
      </c>
      <c r="F120">
        <v>8.1278989999999993</v>
      </c>
      <c r="G120">
        <v>8.1000000000000003E-2</v>
      </c>
      <c r="H120">
        <f t="shared" si="1"/>
        <v>8.1000000000000003E-2</v>
      </c>
      <c r="K120">
        <v>0.151</v>
      </c>
      <c r="L120">
        <v>0.98</v>
      </c>
      <c r="M120">
        <v>0.96</v>
      </c>
      <c r="N120">
        <v>4.5</v>
      </c>
      <c r="O120">
        <f>IF(M120&lt;&gt;"", M120, IF(AND(L120&lt;&gt;"", N120&lt;&gt;""), SQRT(bigG_mks*(L120*Msun_to_kg)/10^(N120-2))/Rsun_to_m))</f>
        <v>0.96</v>
      </c>
      <c r="P120">
        <f>IF(L120&lt;&gt;"", L120, 10^(N120-2)*(O120*Rsun_to_m)^2/bigG_mks/Msun_to_kg)</f>
        <v>0.98</v>
      </c>
      <c r="S120">
        <v>1.69</v>
      </c>
      <c r="T120">
        <v>1.4999999999999999E-2</v>
      </c>
      <c r="U120">
        <f>IF(S120&lt;&gt;"", IF(S120&lt;Weiss_Rp_limit_1, 4*PI()/3*(S120*REarth)^3*(Weiss_dens_fac_1+Weiss_dens_fac_2*S120)/MEarth*1000, IF(S120&lt;Weiss_Rp_limit_2, Weiss_Mp_fac*(S120)^Weiss_Mp_exp, MJup_to_Mearth)))</f>
        <v>4.3821467308783086</v>
      </c>
      <c r="V120">
        <f>IF(Q120&lt;&gt;"", Q120, IF(R120&lt;&gt;"", R120, IF(I120&lt;&gt;"", I120*MJup_to_Mearth, IF(J120&lt;&gt;"", J120*MJup_to_Mearth, U120))))</f>
        <v>4.3821467308783086</v>
      </c>
      <c r="W120">
        <f>SQRT(P120/bigG)*Qs/((V120*Mearth_to_Msun)*(O120*Rsun_to_AU)^5)*(H120)^(13/2)/1000000000</f>
        <v>378069.31925110263</v>
      </c>
    </row>
    <row r="121" spans="1:23">
      <c r="A121">
        <v>1272</v>
      </c>
      <c r="B121" t="s">
        <v>173</v>
      </c>
      <c r="C121" t="s">
        <v>14</v>
      </c>
      <c r="D121">
        <v>2</v>
      </c>
      <c r="E121" s="1">
        <f>IF(COUNTIF(B$2:B$420, B121) &gt; 1, 1, 0)</f>
        <v>1</v>
      </c>
      <c r="F121">
        <v>5.2177379999999998</v>
      </c>
      <c r="G121">
        <v>5.6000000000000001E-2</v>
      </c>
      <c r="H121">
        <f t="shared" si="1"/>
        <v>5.6000000000000001E-2</v>
      </c>
      <c r="K121">
        <v>7.9000000000000001E-2</v>
      </c>
      <c r="M121">
        <v>0.88</v>
      </c>
      <c r="N121">
        <v>4.49</v>
      </c>
      <c r="O121">
        <f>IF(M121&lt;&gt;"", M121, IF(AND(L121&lt;&gt;"", N121&lt;&gt;""), SQRT(bigG_mks*(L121*Msun_to_kg)/10^(N121-2))/Rsun_to_m))</f>
        <v>0.88</v>
      </c>
      <c r="P121">
        <f>IF(L121&lt;&gt;"", L121, 10^(N121-2)*(O121*Rsun_to_m)^2/bigG_mks/Msun_to_kg)</f>
        <v>0.8677683045608845</v>
      </c>
      <c r="S121">
        <v>0.89</v>
      </c>
      <c r="T121">
        <v>8.0000000000000002E-3</v>
      </c>
      <c r="U121">
        <f>IF(S121&lt;&gt;"", IF(S121&lt;Weiss_Rp_limit_1, 4*PI()/3*(S121*REarth)^3*(Weiss_dens_fac_1+Weiss_dens_fac_2*S121)/MEarth*1000, IF(S121&lt;Weiss_Rp_limit_2, Weiss_Mp_fac*(S121)^Weiss_Mp_exp, MJup_to_Mearth)))</f>
        <v>0.70276908594993415</v>
      </c>
      <c r="V121">
        <f>IF(Q121&lt;&gt;"", Q121, IF(R121&lt;&gt;"", R121, IF(I121&lt;&gt;"", I121*MJup_to_Mearth, IF(J121&lt;&gt;"", J121*MJup_to_Mearth, U121))))</f>
        <v>0.70276908594993415</v>
      </c>
      <c r="W121">
        <f>SQRT(P121/bigG)*Qs/((V121*Mearth_to_Msun)*(O121*Rsun_to_AU)^5)*(H121)^(13/2)/1000000000</f>
        <v>311205.24837878917</v>
      </c>
    </row>
    <row r="122" spans="1:23">
      <c r="A122">
        <v>1273</v>
      </c>
      <c r="B122" t="s">
        <v>173</v>
      </c>
      <c r="C122" t="s">
        <v>16</v>
      </c>
      <c r="D122">
        <v>2</v>
      </c>
      <c r="E122" s="1">
        <f>IF(COUNTIF(B$2:B$420, B122) &gt; 1, 1, 0)</f>
        <v>1</v>
      </c>
      <c r="F122">
        <v>7.4109350000000003</v>
      </c>
      <c r="G122">
        <v>7.0999999999999994E-2</v>
      </c>
      <c r="H122">
        <f t="shared" si="1"/>
        <v>7.0999999999999994E-2</v>
      </c>
      <c r="K122">
        <v>8.8999999999999996E-2</v>
      </c>
      <c r="M122">
        <v>0.88</v>
      </c>
      <c r="N122">
        <v>4.49</v>
      </c>
      <c r="O122">
        <f>IF(M122&lt;&gt;"", M122, IF(AND(L122&lt;&gt;"", N122&lt;&gt;""), SQRT(bigG_mks*(L122*Msun_to_kg)/10^(N122-2))/Rsun_to_m))</f>
        <v>0.88</v>
      </c>
      <c r="P122">
        <f>IF(L122&lt;&gt;"", L122, 10^(N122-2)*(O122*Rsun_to_m)^2/bigG_mks/Msun_to_kg)</f>
        <v>0.8677683045608845</v>
      </c>
      <c r="S122">
        <v>1</v>
      </c>
      <c r="T122">
        <v>8.9999999999999993E-3</v>
      </c>
      <c r="U122">
        <f>IF(S122&lt;&gt;"", IF(S122&lt;Weiss_Rp_limit_1, 4*PI()/3*(S122*REarth)^3*(Weiss_dens_fac_1+Weiss_dens_fac_2*S122)/MEarth*1000, IF(S122&lt;Weiss_Rp_limit_2, Weiss_Mp_fac*(S122)^Weiss_Mp_exp, MJup_to_Mearth)))</f>
        <v>1.0651242328602177</v>
      </c>
      <c r="V122">
        <f>IF(Q122&lt;&gt;"", Q122, IF(R122&lt;&gt;"", R122, IF(I122&lt;&gt;"", I122*MJup_to_Mearth, IF(J122&lt;&gt;"", J122*MJup_to_Mearth, U122))))</f>
        <v>1.0651242328602177</v>
      </c>
      <c r="W122">
        <f>SQRT(P122/bigG)*Qs/((V122*Mearth_to_Msun)*(O122*Rsun_to_AU)^5)*(H122)^(13/2)/1000000000</f>
        <v>960320.91453419928</v>
      </c>
    </row>
    <row r="123" spans="1:23">
      <c r="A123">
        <v>1274</v>
      </c>
      <c r="B123" t="s">
        <v>76</v>
      </c>
      <c r="C123" t="s">
        <v>14</v>
      </c>
      <c r="D123">
        <v>3</v>
      </c>
      <c r="E123" s="1">
        <f>IF(COUNTIF(B$2:B$420, B123) &gt; 1, 1, 0)</f>
        <v>1</v>
      </c>
      <c r="F123">
        <v>2.9713530000000001</v>
      </c>
      <c r="G123">
        <v>3.7999999999999999E-2</v>
      </c>
      <c r="H123">
        <f t="shared" si="1"/>
        <v>3.7999999999999999E-2</v>
      </c>
      <c r="K123">
        <v>0.128</v>
      </c>
      <c r="L123">
        <v>0.79</v>
      </c>
      <c r="M123">
        <v>0.93</v>
      </c>
      <c r="N123">
        <v>4.43</v>
      </c>
      <c r="O123">
        <f>IF(M123&lt;&gt;"", M123, IF(AND(L123&lt;&gt;"", N123&lt;&gt;""), SQRT(bigG_mks*(L123*Msun_to_kg)/10^(N123-2))/Rsun_to_m))</f>
        <v>0.93</v>
      </c>
      <c r="P123">
        <f>IF(L123&lt;&gt;"", L123, 10^(N123-2)*(O123*Rsun_to_m)^2/bigG_mks/Msun_to_kg)</f>
        <v>0.79</v>
      </c>
      <c r="S123">
        <v>1.43</v>
      </c>
      <c r="T123">
        <v>1.2999999999999999E-2</v>
      </c>
      <c r="U123">
        <f>IF(S123&lt;&gt;"", IF(S123&lt;Weiss_Rp_limit_1, 4*PI()/3*(S123*REarth)^3*(Weiss_dens_fac_1+Weiss_dens_fac_2*S123)/MEarth*1000, IF(S123&lt;Weiss_Rp_limit_2, Weiss_Mp_fac*(S123)^Weiss_Mp_exp, MJup_to_Mearth)))</f>
        <v>3.8947496098157601</v>
      </c>
      <c r="V123">
        <f>IF(Q123&lt;&gt;"", Q123, IF(R123&lt;&gt;"", R123, IF(I123&lt;&gt;"", I123*MJup_to_Mearth, IF(J123&lt;&gt;"", J123*MJup_to_Mearth, U123))))</f>
        <v>3.8947496098157601</v>
      </c>
      <c r="W123">
        <f>SQRT(P123/bigG)*Qs/((V123*Mearth_to_Msun)*(O123*Rsun_to_AU)^5)*(H123)^(13/2)/1000000000</f>
        <v>3268.5978721710876</v>
      </c>
    </row>
    <row r="124" spans="1:23">
      <c r="A124">
        <v>1275</v>
      </c>
      <c r="B124" t="s">
        <v>76</v>
      </c>
      <c r="C124" t="s">
        <v>16</v>
      </c>
      <c r="D124">
        <v>3</v>
      </c>
      <c r="E124" s="1">
        <f>IF(COUNTIF(B$2:B$420, B124) &gt; 1, 1, 0)</f>
        <v>1</v>
      </c>
      <c r="F124">
        <v>6.0573420000000002</v>
      </c>
      <c r="G124">
        <v>6.0999999999999999E-2</v>
      </c>
      <c r="H124">
        <f t="shared" si="1"/>
        <v>6.0999999999999999E-2</v>
      </c>
      <c r="K124">
        <v>0.16</v>
      </c>
      <c r="L124">
        <v>0.79</v>
      </c>
      <c r="M124">
        <v>0.93</v>
      </c>
      <c r="N124">
        <v>4.43</v>
      </c>
      <c r="O124">
        <f>IF(M124&lt;&gt;"", M124, IF(AND(L124&lt;&gt;"", N124&lt;&gt;""), SQRT(bigG_mks*(L124*Msun_to_kg)/10^(N124-2))/Rsun_to_m))</f>
        <v>0.93</v>
      </c>
      <c r="P124">
        <f>IF(L124&lt;&gt;"", L124, 10^(N124-2)*(O124*Rsun_to_m)^2/bigG_mks/Msun_to_kg)</f>
        <v>0.79</v>
      </c>
      <c r="S124">
        <v>1.79</v>
      </c>
      <c r="T124">
        <v>1.6E-2</v>
      </c>
      <c r="U124">
        <f>IF(S124&lt;&gt;"", IF(S124&lt;Weiss_Rp_limit_1, 4*PI()/3*(S124*REarth)^3*(Weiss_dens_fac_1+Weiss_dens_fac_2*S124)/MEarth*1000, IF(S124&lt;Weiss_Rp_limit_2, Weiss_Mp_fac*(S124)^Weiss_Mp_exp, MJup_to_Mearth)))</f>
        <v>4.6228052605532746</v>
      </c>
      <c r="V124">
        <f>IF(Q124&lt;&gt;"", Q124, IF(R124&lt;&gt;"", R124, IF(I124&lt;&gt;"", I124*MJup_to_Mearth, IF(J124&lt;&gt;"", J124*MJup_to_Mearth, U124))))</f>
        <v>4.6228052605532746</v>
      </c>
      <c r="W124">
        <f>SQRT(P124/bigG)*Qs/((V124*Mearth_to_Msun)*(O124*Rsun_to_AU)^5)*(H124)^(13/2)/1000000000</f>
        <v>59701.602270621072</v>
      </c>
    </row>
    <row r="125" spans="1:23">
      <c r="A125">
        <v>1277</v>
      </c>
      <c r="B125" t="s">
        <v>74</v>
      </c>
      <c r="C125" t="s">
        <v>14</v>
      </c>
      <c r="D125">
        <v>2</v>
      </c>
      <c r="E125" s="1">
        <f>IF(COUNTIF(B$2:B$420, B125) &gt; 1, 1, 0)</f>
        <v>1</v>
      </c>
      <c r="F125">
        <v>2.9365320000000001</v>
      </c>
      <c r="G125">
        <v>3.6999999999999998E-2</v>
      </c>
      <c r="H125">
        <f t="shared" si="1"/>
        <v>3.6999999999999998E-2</v>
      </c>
      <c r="K125">
        <v>0.13400000000000001</v>
      </c>
      <c r="M125">
        <v>0.81</v>
      </c>
      <c r="N125">
        <v>4.51</v>
      </c>
      <c r="O125">
        <f>IF(M125&lt;&gt;"", M125, IF(AND(L125&lt;&gt;"", N125&lt;&gt;""), SQRT(bigG_mks*(L125*Msun_to_kg)/10^(N125-2))/Rsun_to_m))</f>
        <v>0.81</v>
      </c>
      <c r="P125">
        <f>IF(L125&lt;&gt;"", L125, 10^(N125-2)*(O125*Rsun_to_m)^2/bigG_mks/Msun_to_kg)</f>
        <v>0.76985418828112762</v>
      </c>
      <c r="S125">
        <v>1.5</v>
      </c>
      <c r="T125">
        <v>1.4E-2</v>
      </c>
      <c r="U125">
        <f>IF(S125&lt;&gt;"", IF(S125&lt;Weiss_Rp_limit_1, 4*PI()/3*(S125*REarth)^3*(Weiss_dens_fac_1+Weiss_dens_fac_2*S125)/MEarth*1000, IF(S125&lt;Weiss_Rp_limit_2, Weiss_Mp_fac*(S125)^Weiss_Mp_exp, MJup_to_Mearth)))</f>
        <v>3.9220863491936346</v>
      </c>
      <c r="V125">
        <f>IF(Q125&lt;&gt;"", Q125, IF(R125&lt;&gt;"", R125, IF(I125&lt;&gt;"", I125*MJup_to_Mearth, IF(J125&lt;&gt;"", J125*MJup_to_Mearth, U125))))</f>
        <v>3.9220863491936346</v>
      </c>
      <c r="W125">
        <f>SQRT(P125/bigG)*Qs/((V125*Mearth_to_Msun)*(O125*Rsun_to_AU)^5)*(H125)^(13/2)/1000000000</f>
        <v>5375.5394669559446</v>
      </c>
    </row>
    <row r="126" spans="1:23">
      <c r="A126">
        <v>1278</v>
      </c>
      <c r="B126" t="s">
        <v>74</v>
      </c>
      <c r="C126" t="s">
        <v>16</v>
      </c>
      <c r="D126">
        <v>2</v>
      </c>
      <c r="E126" s="1">
        <f>IF(COUNTIF(B$2:B$420, B126) &gt; 1, 1, 0)</f>
        <v>1</v>
      </c>
      <c r="F126">
        <v>8.0149270000000001</v>
      </c>
      <c r="G126">
        <v>7.2999999999999995E-2</v>
      </c>
      <c r="H126">
        <f t="shared" si="1"/>
        <v>7.2999999999999995E-2</v>
      </c>
      <c r="K126">
        <v>0.17699999999999999</v>
      </c>
      <c r="M126">
        <v>0.81</v>
      </c>
      <c r="N126">
        <v>4.51</v>
      </c>
      <c r="O126">
        <f>IF(M126&lt;&gt;"", M126, IF(AND(L126&lt;&gt;"", N126&lt;&gt;""), SQRT(bigG_mks*(L126*Msun_to_kg)/10^(N126-2))/Rsun_to_m))</f>
        <v>0.81</v>
      </c>
      <c r="P126">
        <f>IF(L126&lt;&gt;"", L126, 10^(N126-2)*(O126*Rsun_to_m)^2/bigG_mks/Msun_to_kg)</f>
        <v>0.76985418828112762</v>
      </c>
      <c r="S126">
        <v>1.98</v>
      </c>
      <c r="T126">
        <v>1.7999999999999999E-2</v>
      </c>
      <c r="U126">
        <f>IF(S126&lt;&gt;"", IF(S126&lt;Weiss_Rp_limit_1, 4*PI()/3*(S126*REarth)^3*(Weiss_dens_fac_1+Weiss_dens_fac_2*S126)/MEarth*1000, IF(S126&lt;Weiss_Rp_limit_2, Weiss_Mp_fac*(S126)^Weiss_Mp_exp, MJup_to_Mearth)))</f>
        <v>5.0775113975701522</v>
      </c>
      <c r="V126">
        <f>IF(Q126&lt;&gt;"", Q126, IF(R126&lt;&gt;"", R126, IF(I126&lt;&gt;"", I126*MJup_to_Mearth, IF(J126&lt;&gt;"", J126*MJup_to_Mearth, U126))))</f>
        <v>5.0775113975701522</v>
      </c>
      <c r="W126">
        <f>SQRT(P126/bigG)*Qs/((V126*Mearth_to_Msun)*(O126*Rsun_to_AU)^5)*(H126)^(13/2)/1000000000</f>
        <v>344013.65631081327</v>
      </c>
    </row>
    <row r="127" spans="1:23">
      <c r="A127">
        <v>686</v>
      </c>
      <c r="B127" t="s">
        <v>202</v>
      </c>
      <c r="C127" t="s">
        <v>14</v>
      </c>
      <c r="D127">
        <v>2</v>
      </c>
      <c r="E127" s="1">
        <f>IF(COUNTIF(B$2:B$420, B127) &gt; 1, 1, 0)</f>
        <v>1</v>
      </c>
      <c r="F127">
        <v>5.9123000000000001</v>
      </c>
      <c r="G127">
        <v>6.2E-2</v>
      </c>
      <c r="H127">
        <f t="shared" si="1"/>
        <v>6.2E-2</v>
      </c>
      <c r="I127">
        <v>1.51</v>
      </c>
      <c r="K127">
        <v>0.32100000000000001</v>
      </c>
      <c r="L127">
        <v>0.75</v>
      </c>
      <c r="M127">
        <v>0.7</v>
      </c>
      <c r="N127">
        <v>4.29</v>
      </c>
      <c r="O127">
        <f>IF(M127&lt;&gt;"", M127, IF(AND(L127&lt;&gt;"", N127&lt;&gt;""), SQRT(bigG_mks*(L127*Msun_to_kg)/10^(N127-2))/Rsun_to_m))</f>
        <v>0.7</v>
      </c>
      <c r="P127">
        <f>IF(L127&lt;&gt;"", L127, 10^(N127-2)*(O127*Rsun_to_m)^2/bigG_mks/Msun_to_kg)</f>
        <v>0.75</v>
      </c>
      <c r="Q127">
        <v>479.9</v>
      </c>
      <c r="S127">
        <v>3.6</v>
      </c>
      <c r="T127">
        <v>3.3000000000000002E-2</v>
      </c>
      <c r="U127">
        <f>IF(S127&lt;&gt;"", IF(S127&lt;Weiss_Rp_limit_1, 4*PI()/3*(S127*REarth)^3*(Weiss_dens_fac_1+Weiss_dens_fac_2*S127)/MEarth*1000, IF(S127&lt;Weiss_Rp_limit_2, Weiss_Mp_fac*(S127)^Weiss_Mp_exp, MJup_to_Mearth)))</f>
        <v>8.8534717470155808</v>
      </c>
      <c r="V127">
        <f>IF(Q127&lt;&gt;"", Q127, IF(R127&lt;&gt;"", R127, IF(I127&lt;&gt;"", I127*MJup_to_Mearth, IF(J127&lt;&gt;"", J127*MJup_to_Mearth, U127))))</f>
        <v>479.9</v>
      </c>
      <c r="W127">
        <f>SQRT(P127/bigG)*Qs/((V127*Mearth_to_Msun)*(O127*Rsun_to_AU)^5)*(H127)^(13/2)/1000000000</f>
        <v>2578.0095312922531</v>
      </c>
    </row>
    <row r="128" spans="1:23">
      <c r="A128">
        <v>687</v>
      </c>
      <c r="B128" t="s">
        <v>202</v>
      </c>
      <c r="C128" t="s">
        <v>16</v>
      </c>
      <c r="D128">
        <v>2</v>
      </c>
      <c r="E128" s="1">
        <f>IF(COUNTIF(B$2:B$420, B128) &gt; 1, 1, 0)</f>
        <v>1</v>
      </c>
      <c r="F128">
        <v>8.9857999999999993</v>
      </c>
      <c r="G128">
        <v>8.1000000000000003E-2</v>
      </c>
      <c r="H128">
        <f t="shared" si="1"/>
        <v>8.1000000000000003E-2</v>
      </c>
      <c r="I128">
        <v>1.36</v>
      </c>
      <c r="K128">
        <v>0.30299999999999999</v>
      </c>
      <c r="L128">
        <v>0.75</v>
      </c>
      <c r="M128">
        <v>0.7</v>
      </c>
      <c r="N128">
        <v>4.29</v>
      </c>
      <c r="O128">
        <f>IF(M128&lt;&gt;"", M128, IF(AND(L128&lt;&gt;"", N128&lt;&gt;""), SQRT(bigG_mks*(L128*Msun_to_kg)/10^(N128-2))/Rsun_to_m))</f>
        <v>0.7</v>
      </c>
      <c r="P128">
        <f>IF(L128&lt;&gt;"", L128, 10^(N128-2)*(O128*Rsun_to_m)^2/bigG_mks/Msun_to_kg)</f>
        <v>0.75</v>
      </c>
      <c r="Q128">
        <v>432.23</v>
      </c>
      <c r="S128">
        <v>3.4</v>
      </c>
      <c r="T128">
        <v>3.1E-2</v>
      </c>
      <c r="U128">
        <f>IF(S128&lt;&gt;"", IF(S128&lt;Weiss_Rp_limit_1, 4*PI()/3*(S128*REarth)^3*(Weiss_dens_fac_1+Weiss_dens_fac_2*S128)/MEarth*1000, IF(S128&lt;Weiss_Rp_limit_2, Weiss_Mp_fac*(S128)^Weiss_Mp_exp, MJup_to_Mearth)))</f>
        <v>8.3951347785490462</v>
      </c>
      <c r="V128">
        <f>IF(Q128&lt;&gt;"", Q128, IF(R128&lt;&gt;"", R128, IF(I128&lt;&gt;"", I128*MJup_to_Mearth, IF(J128&lt;&gt;"", J128*MJup_to_Mearth, U128))))</f>
        <v>432.23</v>
      </c>
      <c r="W128">
        <f>SQRT(P128/bigG)*Qs/((V128*Mearth_to_Msun)*(O128*Rsun_to_AU)^5)*(H128)^(13/2)/1000000000</f>
        <v>16267.731760778241</v>
      </c>
    </row>
    <row r="129" spans="1:23">
      <c r="A129">
        <v>1294</v>
      </c>
      <c r="B129" t="s">
        <v>46</v>
      </c>
      <c r="C129" t="s">
        <v>14</v>
      </c>
      <c r="D129">
        <v>2</v>
      </c>
      <c r="E129" s="1">
        <f>IF(COUNTIF(B$2:B$420, B129) &gt; 1, 1, 0)</f>
        <v>1</v>
      </c>
      <c r="F129">
        <v>2.1395420000000001</v>
      </c>
      <c r="G129">
        <v>3.2000000000000001E-2</v>
      </c>
      <c r="H129">
        <f t="shared" si="1"/>
        <v>3.2000000000000001E-2</v>
      </c>
      <c r="K129">
        <v>0.129</v>
      </c>
      <c r="L129">
        <v>0.91</v>
      </c>
      <c r="M129">
        <v>0.89</v>
      </c>
      <c r="N129">
        <v>4.54</v>
      </c>
      <c r="O129">
        <f>IF(M129&lt;&gt;"", M129, IF(AND(L129&lt;&gt;"", N129&lt;&gt;""), SQRT(bigG_mks*(L129*Msun_to_kg)/10^(N129-2))/Rsun_to_m))</f>
        <v>0.89</v>
      </c>
      <c r="P129">
        <f>IF(L129&lt;&gt;"", L129, 10^(N129-2)*(O129*Rsun_to_m)^2/bigG_mks/Msun_to_kg)</f>
        <v>0.91</v>
      </c>
      <c r="S129">
        <v>1.45</v>
      </c>
      <c r="T129">
        <v>1.2999999999999999E-2</v>
      </c>
      <c r="U129">
        <f>IF(S129&lt;&gt;"", IF(S129&lt;Weiss_Rp_limit_1, 4*PI()/3*(S129*REarth)^3*(Weiss_dens_fac_1+Weiss_dens_fac_2*S129)/MEarth*1000, IF(S129&lt;Weiss_Rp_limit_2, Weiss_Mp_fac*(S129)^Weiss_Mp_exp, MJup_to_Mearth)))</f>
        <v>4.0982896630113013</v>
      </c>
      <c r="V129">
        <f>IF(Q129&lt;&gt;"", Q129, IF(R129&lt;&gt;"", R129, IF(I129&lt;&gt;"", I129*MJup_to_Mearth, IF(J129&lt;&gt;"", J129*MJup_to_Mearth, U129))))</f>
        <v>4.0982896630113013</v>
      </c>
      <c r="W129">
        <f>SQRT(P129/bigG)*Qs/((V129*Mearth_to_Msun)*(O129*Rsun_to_AU)^5)*(H129)^(13/2)/1000000000</f>
        <v>1359.2261666622605</v>
      </c>
    </row>
    <row r="130" spans="1:23">
      <c r="A130">
        <v>1295</v>
      </c>
      <c r="B130" t="s">
        <v>46</v>
      </c>
      <c r="C130" t="s">
        <v>16</v>
      </c>
      <c r="D130">
        <v>2</v>
      </c>
      <c r="E130" s="1">
        <f>IF(COUNTIF(B$2:B$420, B130) &gt; 1, 1, 0)</f>
        <v>1</v>
      </c>
      <c r="F130">
        <v>4.8070909999999998</v>
      </c>
      <c r="G130">
        <v>5.6000000000000001E-2</v>
      </c>
      <c r="H130">
        <f t="shared" si="1"/>
        <v>5.6000000000000001E-2</v>
      </c>
      <c r="K130">
        <v>0.17899999999999999</v>
      </c>
      <c r="L130">
        <v>0.91</v>
      </c>
      <c r="M130">
        <v>0.89</v>
      </c>
      <c r="N130">
        <v>4.54</v>
      </c>
      <c r="O130">
        <f>IF(M130&lt;&gt;"", M130, IF(AND(L130&lt;&gt;"", N130&lt;&gt;""), SQRT(bigG_mks*(L130*Msun_to_kg)/10^(N130-2))/Rsun_to_m))</f>
        <v>0.89</v>
      </c>
      <c r="P130">
        <f>IF(L130&lt;&gt;"", L130, 10^(N130-2)*(O130*Rsun_to_m)^2/bigG_mks/Msun_to_kg)</f>
        <v>0.91</v>
      </c>
      <c r="S130">
        <v>2.0099999999999998</v>
      </c>
      <c r="T130">
        <v>1.7999999999999999E-2</v>
      </c>
      <c r="U130">
        <f>IF(S130&lt;&gt;"", IF(S130&lt;Weiss_Rp_limit_1, 4*PI()/3*(S130*REarth)^3*(Weiss_dens_fac_1+Weiss_dens_fac_2*S130)/MEarth*1000, IF(S130&lt;Weiss_Rp_limit_2, Weiss_Mp_fac*(S130)^Weiss_Mp_exp, MJup_to_Mearth)))</f>
        <v>5.1490204110665374</v>
      </c>
      <c r="V130">
        <f>IF(Q130&lt;&gt;"", Q130, IF(R130&lt;&gt;"", R130, IF(I130&lt;&gt;"", I130*MJup_to_Mearth, IF(J130&lt;&gt;"", J130*MJup_to_Mearth, U130))))</f>
        <v>5.1490204110665374</v>
      </c>
      <c r="W130">
        <f>SQRT(P130/bigG)*Qs/((V130*Mearth_to_Msun)*(O130*Rsun_to_AU)^5)*(H130)^(13/2)/1000000000</f>
        <v>41107.122793368078</v>
      </c>
    </row>
    <row r="131" spans="1:23">
      <c r="A131">
        <v>1306</v>
      </c>
      <c r="B131" t="s">
        <v>66</v>
      </c>
      <c r="C131" t="s">
        <v>14</v>
      </c>
      <c r="D131">
        <v>2</v>
      </c>
      <c r="E131" s="1">
        <f>IF(COUNTIF(B$2:B$420, B131) &gt; 1, 1, 0)</f>
        <v>1</v>
      </c>
      <c r="F131">
        <v>2.633867</v>
      </c>
      <c r="G131">
        <v>3.5999999999999997E-2</v>
      </c>
      <c r="H131">
        <f t="shared" ref="H131:H194" si="2">IF(G131&lt;&gt;"", G131, ((F131/365.25)^2*P131)^(1/3))</f>
        <v>3.5999999999999997E-2</v>
      </c>
      <c r="K131">
        <v>0.12</v>
      </c>
      <c r="L131">
        <v>0.85</v>
      </c>
      <c r="M131">
        <v>0.81</v>
      </c>
      <c r="N131">
        <v>4.58</v>
      </c>
      <c r="O131">
        <f>IF(M131&lt;&gt;"", M131, IF(AND(L131&lt;&gt;"", N131&lt;&gt;""), SQRT(bigG_mks*(L131*Msun_to_kg)/10^(N131-2))/Rsun_to_m))</f>
        <v>0.81</v>
      </c>
      <c r="P131">
        <f>IF(L131&lt;&gt;"", L131, 10^(N131-2)*(O131*Rsun_to_m)^2/bigG_mks/Msun_to_kg)</f>
        <v>0.85</v>
      </c>
      <c r="S131">
        <v>1.34</v>
      </c>
      <c r="T131">
        <v>1.2E-2</v>
      </c>
      <c r="U131">
        <f>IF(S131&lt;&gt;"", IF(S131&lt;Weiss_Rp_limit_1, 4*PI()/3*(S131*REarth)^3*(Weiss_dens_fac_1+Weiss_dens_fac_2*S131)/MEarth*1000, IF(S131&lt;Weiss_Rp_limit_2, Weiss_Mp_fac*(S131)^Weiss_Mp_exp, MJup_to_Mearth)))</f>
        <v>3.070339695724833</v>
      </c>
      <c r="V131">
        <f>IF(Q131&lt;&gt;"", Q131, IF(R131&lt;&gt;"", R131, IF(I131&lt;&gt;"", I131*MJup_to_Mearth, IF(J131&lt;&gt;"", J131*MJup_to_Mearth, U131))))</f>
        <v>3.070339695724833</v>
      </c>
      <c r="W131">
        <f>SQRT(P131/bigG)*Qs/((V131*Mearth_to_Msun)*(O131*Rsun_to_AU)^5)*(H131)^(13/2)/1000000000</f>
        <v>6038.277266720137</v>
      </c>
    </row>
    <row r="132" spans="1:23">
      <c r="A132">
        <v>1307</v>
      </c>
      <c r="B132" t="s">
        <v>66</v>
      </c>
      <c r="C132" t="s">
        <v>16</v>
      </c>
      <c r="D132">
        <v>2</v>
      </c>
      <c r="E132" s="1">
        <f>IF(COUNTIF(B$2:B$420, B132) &gt; 1, 1, 0)</f>
        <v>1</v>
      </c>
      <c r="F132">
        <v>6.1866760000000003</v>
      </c>
      <c r="G132">
        <v>6.4000000000000001E-2</v>
      </c>
      <c r="H132">
        <f t="shared" si="2"/>
        <v>6.4000000000000001E-2</v>
      </c>
      <c r="K132">
        <v>0.1</v>
      </c>
      <c r="L132">
        <v>0.85</v>
      </c>
      <c r="M132">
        <v>0.81</v>
      </c>
      <c r="N132">
        <v>4.58</v>
      </c>
      <c r="O132">
        <f>IF(M132&lt;&gt;"", M132, IF(AND(L132&lt;&gt;"", N132&lt;&gt;""), SQRT(bigG_mks*(L132*Msun_to_kg)/10^(N132-2))/Rsun_to_m))</f>
        <v>0.81</v>
      </c>
      <c r="P132">
        <f>IF(L132&lt;&gt;"", L132, 10^(N132-2)*(O132*Rsun_to_m)^2/bigG_mks/Msun_to_kg)</f>
        <v>0.85</v>
      </c>
      <c r="S132">
        <v>1.1200000000000001</v>
      </c>
      <c r="T132">
        <v>0.01</v>
      </c>
      <c r="U132">
        <f>IF(S132&lt;&gt;"", IF(S132&lt;Weiss_Rp_limit_1, 4*PI()/3*(S132*REarth)^3*(Weiss_dens_fac_1+Weiss_dens_fac_2*S132)/MEarth*1000, IF(S132&lt;Weiss_Rp_limit_2, Weiss_Mp_fac*(S132)^Weiss_Mp_exp, MJup_to_Mearth)))</f>
        <v>1.6010181879017547</v>
      </c>
      <c r="V132">
        <f>IF(Q132&lt;&gt;"", Q132, IF(R132&lt;&gt;"", R132, IF(I132&lt;&gt;"", I132*MJup_to_Mearth, IF(J132&lt;&gt;"", J132*MJup_to_Mearth, U132))))</f>
        <v>1.6010181879017547</v>
      </c>
      <c r="W132">
        <f>SQRT(P132/bigG)*Qs/((V132*Mearth_to_Msun)*(O132*Rsun_to_AU)^5)*(H132)^(13/2)/1000000000</f>
        <v>487423.86489042791</v>
      </c>
    </row>
    <row r="133" spans="1:23">
      <c r="A133">
        <v>1308</v>
      </c>
      <c r="B133" t="s">
        <v>36</v>
      </c>
      <c r="C133" t="s">
        <v>14</v>
      </c>
      <c r="D133">
        <v>4</v>
      </c>
      <c r="E133" s="1">
        <f>IF(COUNTIF(B$2:B$420, B133) &gt; 1, 1, 0)</f>
        <v>1</v>
      </c>
      <c r="F133">
        <v>1.7963020000000001</v>
      </c>
      <c r="G133">
        <v>2.7E-2</v>
      </c>
      <c r="H133">
        <f t="shared" si="2"/>
        <v>2.7E-2</v>
      </c>
      <c r="K133">
        <v>0.111</v>
      </c>
      <c r="M133">
        <v>0.86</v>
      </c>
      <c r="N133">
        <v>4.5</v>
      </c>
      <c r="O133">
        <f>IF(M133&lt;&gt;"", M133, IF(AND(L133&lt;&gt;"", N133&lt;&gt;""), SQRT(bigG_mks*(L133*Msun_to_kg)/10^(N133-2))/Rsun_to_m))</f>
        <v>0.86</v>
      </c>
      <c r="P133">
        <f>IF(L133&lt;&gt;"", L133, 10^(N133-2)*(O133*Rsun_to_m)^2/bigG_mks/Msun_to_kg)</f>
        <v>0.84807711001495489</v>
      </c>
      <c r="S133">
        <v>1.24</v>
      </c>
      <c r="T133">
        <v>1.0999999999999999E-2</v>
      </c>
      <c r="U133">
        <f>IF(S133&lt;&gt;"", IF(S133&lt;Weiss_Rp_limit_1, 4*PI()/3*(S133*REarth)^3*(Weiss_dens_fac_1+Weiss_dens_fac_2*S133)/MEarth*1000, IF(S133&lt;Weiss_Rp_limit_2, Weiss_Mp_fac*(S133)^Weiss_Mp_exp, MJup_to_Mearth)))</f>
        <v>2.314683505020767</v>
      </c>
      <c r="V133">
        <f>IF(Q133&lt;&gt;"", Q133, IF(R133&lt;&gt;"", R133, IF(I133&lt;&gt;"", I133*MJup_to_Mearth, IF(J133&lt;&gt;"", J133*MJup_to_Mearth, U133))))</f>
        <v>2.314683505020767</v>
      </c>
      <c r="W133">
        <f>SQRT(P133/bigG)*Qs/((V133*Mearth_to_Msun)*(O133*Rsun_to_AU)^5)*(H133)^(13/2)/1000000000</f>
        <v>914.00194532167109</v>
      </c>
    </row>
    <row r="134" spans="1:23">
      <c r="A134">
        <v>1309</v>
      </c>
      <c r="B134" t="s">
        <v>36</v>
      </c>
      <c r="C134" t="s">
        <v>16</v>
      </c>
      <c r="D134">
        <v>4</v>
      </c>
      <c r="E134" s="1">
        <f>IF(COUNTIF(B$2:B$420, B134) &gt; 1, 1, 0)</f>
        <v>1</v>
      </c>
      <c r="F134">
        <v>3.4680949999999999</v>
      </c>
      <c r="G134">
        <v>4.2000000000000003E-2</v>
      </c>
      <c r="H134">
        <f t="shared" si="2"/>
        <v>4.2000000000000003E-2</v>
      </c>
      <c r="K134">
        <v>0.122</v>
      </c>
      <c r="M134">
        <v>0.86</v>
      </c>
      <c r="N134">
        <v>4.5</v>
      </c>
      <c r="O134">
        <f>IF(M134&lt;&gt;"", M134, IF(AND(L134&lt;&gt;"", N134&lt;&gt;""), SQRT(bigG_mks*(L134*Msun_to_kg)/10^(N134-2))/Rsun_to_m))</f>
        <v>0.86</v>
      </c>
      <c r="P134">
        <f>IF(L134&lt;&gt;"", L134, 10^(N134-2)*(O134*Rsun_to_m)^2/bigG_mks/Msun_to_kg)</f>
        <v>0.84807711001495489</v>
      </c>
      <c r="S134">
        <v>1.37</v>
      </c>
      <c r="T134">
        <v>1.2999999999999999E-2</v>
      </c>
      <c r="U134">
        <f>IF(S134&lt;&gt;"", IF(S134&lt;Weiss_Rp_limit_1, 4*PI()/3*(S134*REarth)^3*(Weiss_dens_fac_1+Weiss_dens_fac_2*S134)/MEarth*1000, IF(S134&lt;Weiss_Rp_limit_2, Weiss_Mp_fac*(S134)^Weiss_Mp_exp, MJup_to_Mearth)))</f>
        <v>3.3290663836522336</v>
      </c>
      <c r="V134">
        <f>IF(Q134&lt;&gt;"", Q134, IF(R134&lt;&gt;"", R134, IF(I134&lt;&gt;"", I134*MJup_to_Mearth, IF(J134&lt;&gt;"", J134*MJup_to_Mearth, U134))))</f>
        <v>3.3290663836522336</v>
      </c>
      <c r="W134">
        <f>SQRT(P134/bigG)*Qs/((V134*Mearth_to_Msun)*(O134*Rsun_to_AU)^5)*(H134)^(13/2)/1000000000</f>
        <v>11229.804664594867</v>
      </c>
    </row>
    <row r="135" spans="1:23">
      <c r="A135">
        <v>1310</v>
      </c>
      <c r="B135" t="s">
        <v>36</v>
      </c>
      <c r="C135" t="s">
        <v>23</v>
      </c>
      <c r="D135">
        <v>4</v>
      </c>
      <c r="E135" s="1">
        <f>IF(COUNTIF(B$2:B$420, B135) &gt; 1, 1, 0)</f>
        <v>1</v>
      </c>
      <c r="F135">
        <v>5.9143230000000004</v>
      </c>
      <c r="G135">
        <v>6.0999999999999999E-2</v>
      </c>
      <c r="H135">
        <f t="shared" si="2"/>
        <v>6.0999999999999999E-2</v>
      </c>
      <c r="K135">
        <v>0.11899999999999999</v>
      </c>
      <c r="M135">
        <v>0.86</v>
      </c>
      <c r="N135">
        <v>4.5</v>
      </c>
      <c r="O135">
        <f>IF(M135&lt;&gt;"", M135, IF(AND(L135&lt;&gt;"", N135&lt;&gt;""), SQRT(bigG_mks*(L135*Msun_to_kg)/10^(N135-2))/Rsun_to_m))</f>
        <v>0.86</v>
      </c>
      <c r="P135">
        <f>IF(L135&lt;&gt;"", L135, 10^(N135-2)*(O135*Rsun_to_m)^2/bigG_mks/Msun_to_kg)</f>
        <v>0.84807711001495489</v>
      </c>
      <c r="S135">
        <v>1.33</v>
      </c>
      <c r="T135">
        <v>1.2E-2</v>
      </c>
      <c r="U135">
        <f>IF(S135&lt;&gt;"", IF(S135&lt;Weiss_Rp_limit_1, 4*PI()/3*(S135*REarth)^3*(Weiss_dens_fac_1+Weiss_dens_fac_2*S135)/MEarth*1000, IF(S135&lt;Weiss_Rp_limit_2, Weiss_Mp_fac*(S135)^Weiss_Mp_exp, MJup_to_Mearth)))</f>
        <v>2.9875165141051148</v>
      </c>
      <c r="V135">
        <f>IF(Q135&lt;&gt;"", Q135, IF(R135&lt;&gt;"", R135, IF(I135&lt;&gt;"", I135*MJup_to_Mearth, IF(J135&lt;&gt;"", J135*MJup_to_Mearth, U135))))</f>
        <v>2.9875165141051148</v>
      </c>
      <c r="W135">
        <f>SQRT(P135/bigG)*Qs/((V135*Mearth_to_Msun)*(O135*Rsun_to_AU)^5)*(H135)^(13/2)/1000000000</f>
        <v>141549.35109278347</v>
      </c>
    </row>
    <row r="136" spans="1:23">
      <c r="A136">
        <v>1322</v>
      </c>
      <c r="B136" t="s">
        <v>106</v>
      </c>
      <c r="C136" t="s">
        <v>14</v>
      </c>
      <c r="D136">
        <v>2</v>
      </c>
      <c r="E136" s="1">
        <f>IF(COUNTIF(B$2:B$420, B136) &gt; 1, 1, 0)</f>
        <v>1</v>
      </c>
      <c r="F136">
        <v>3.5465110000000002</v>
      </c>
      <c r="G136">
        <v>4.7E-2</v>
      </c>
      <c r="H136">
        <f t="shared" si="2"/>
        <v>4.7E-2</v>
      </c>
      <c r="K136">
        <v>0.193</v>
      </c>
      <c r="L136">
        <v>1.03</v>
      </c>
      <c r="M136">
        <v>1.02</v>
      </c>
      <c r="N136">
        <v>4.47</v>
      </c>
      <c r="O136">
        <f>IF(M136&lt;&gt;"", M136, IF(AND(L136&lt;&gt;"", N136&lt;&gt;""), SQRT(bigG_mks*(L136*Msun_to_kg)/10^(N136-2))/Rsun_to_m))</f>
        <v>1.02</v>
      </c>
      <c r="P136">
        <f>IF(L136&lt;&gt;"", L136, 10^(N136-2)*(O136*Rsun_to_m)^2/bigG_mks/Msun_to_kg)</f>
        <v>1.03</v>
      </c>
      <c r="S136">
        <v>2.16</v>
      </c>
      <c r="T136">
        <v>0.02</v>
      </c>
      <c r="U136">
        <f>IF(S136&lt;&gt;"", IF(S136&lt;Weiss_Rp_limit_1, 4*PI()/3*(S136*REarth)^3*(Weiss_dens_fac_1+Weiss_dens_fac_2*S136)/MEarth*1000, IF(S136&lt;Weiss_Rp_limit_2, Weiss_Mp_fac*(S136)^Weiss_Mp_exp, MJup_to_Mearth)))</f>
        <v>5.5054683281585399</v>
      </c>
      <c r="V136">
        <f>IF(Q136&lt;&gt;"", Q136, IF(R136&lt;&gt;"", R136, IF(I136&lt;&gt;"", I136*MJup_to_Mearth, IF(J136&lt;&gt;"", J136*MJup_to_Mearth, U136))))</f>
        <v>5.5054683281585399</v>
      </c>
      <c r="W136">
        <f>SQRT(P136/bigG)*Qs/((V136*Mearth_to_Msun)*(O136*Rsun_to_AU)^5)*(H136)^(13/2)/1000000000</f>
        <v>6623.8183933416376</v>
      </c>
    </row>
    <row r="137" spans="1:23">
      <c r="A137">
        <v>1323</v>
      </c>
      <c r="B137" t="s">
        <v>106</v>
      </c>
      <c r="C137" t="s">
        <v>16</v>
      </c>
      <c r="D137">
        <v>2</v>
      </c>
      <c r="E137" s="1">
        <f>IF(COUNTIF(B$2:B$420, B137) &gt; 1, 1, 0)</f>
        <v>1</v>
      </c>
      <c r="F137">
        <v>5.7007859999999999</v>
      </c>
      <c r="G137">
        <v>6.5000000000000002E-2</v>
      </c>
      <c r="H137">
        <f t="shared" si="2"/>
        <v>6.5000000000000002E-2</v>
      </c>
      <c r="K137">
        <v>0.16800000000000001</v>
      </c>
      <c r="L137">
        <v>1.03</v>
      </c>
      <c r="M137">
        <v>1.02</v>
      </c>
      <c r="N137">
        <v>4.47</v>
      </c>
      <c r="O137">
        <f>IF(M137&lt;&gt;"", M137, IF(AND(L137&lt;&gt;"", N137&lt;&gt;""), SQRT(bigG_mks*(L137*Msun_to_kg)/10^(N137-2))/Rsun_to_m))</f>
        <v>1.02</v>
      </c>
      <c r="P137">
        <f>IF(L137&lt;&gt;"", L137, 10^(N137-2)*(O137*Rsun_to_m)^2/bigG_mks/Msun_to_kg)</f>
        <v>1.03</v>
      </c>
      <c r="S137">
        <v>1.88</v>
      </c>
      <c r="T137">
        <v>1.7000000000000001E-2</v>
      </c>
      <c r="U137">
        <f>IF(S137&lt;&gt;"", IF(S137&lt;Weiss_Rp_limit_1, 4*PI()/3*(S137*REarth)^3*(Weiss_dens_fac_1+Weiss_dens_fac_2*S137)/MEarth*1000, IF(S137&lt;Weiss_Rp_limit_2, Weiss_Mp_fac*(S137)^Weiss_Mp_exp, MJup_to_Mearth)))</f>
        <v>4.8385928552758974</v>
      </c>
      <c r="V137">
        <f>IF(Q137&lt;&gt;"", Q137, IF(R137&lt;&gt;"", R137, IF(I137&lt;&gt;"", I137*MJup_to_Mearth, IF(J137&lt;&gt;"", J137*MJup_to_Mearth, U137))))</f>
        <v>4.8385928552758974</v>
      </c>
      <c r="W137">
        <f>SQRT(P137/bigG)*Qs/((V137*Mearth_to_Msun)*(O137*Rsun_to_AU)^5)*(H137)^(13/2)/1000000000</f>
        <v>62013.22924254548</v>
      </c>
    </row>
    <row r="138" spans="1:23">
      <c r="A138">
        <v>1324</v>
      </c>
      <c r="B138" t="s">
        <v>64</v>
      </c>
      <c r="C138" t="s">
        <v>14</v>
      </c>
      <c r="D138">
        <v>5</v>
      </c>
      <c r="E138" s="1">
        <f>IF(COUNTIF(B$2:B$420, B138) &gt; 1, 1, 0)</f>
        <v>1</v>
      </c>
      <c r="F138">
        <v>2.5808270000000002</v>
      </c>
      <c r="G138">
        <v>3.5000000000000003E-2</v>
      </c>
      <c r="H138">
        <f t="shared" si="2"/>
        <v>3.5000000000000003E-2</v>
      </c>
      <c r="K138">
        <v>0.11799999999999999</v>
      </c>
      <c r="L138">
        <v>0.88</v>
      </c>
      <c r="M138">
        <v>0.83</v>
      </c>
      <c r="N138">
        <v>4.54</v>
      </c>
      <c r="O138">
        <f>IF(M138&lt;&gt;"", M138, IF(AND(L138&lt;&gt;"", N138&lt;&gt;""), SQRT(bigG_mks*(L138*Msun_to_kg)/10^(N138-2))/Rsun_to_m))</f>
        <v>0.83</v>
      </c>
      <c r="P138">
        <f>IF(L138&lt;&gt;"", L138, 10^(N138-2)*(O138*Rsun_to_m)^2/bigG_mks/Msun_to_kg)</f>
        <v>0.88</v>
      </c>
      <c r="S138">
        <v>1.32</v>
      </c>
      <c r="T138">
        <v>1.2E-2</v>
      </c>
      <c r="U138">
        <f>IF(S138&lt;&gt;"", IF(S138&lt;Weiss_Rp_limit_1, 4*PI()/3*(S138*REarth)^3*(Weiss_dens_fac_1+Weiss_dens_fac_2*S138)/MEarth*1000, IF(S138&lt;Weiss_Rp_limit_2, Weiss_Mp_fac*(S138)^Weiss_Mp_exp, MJup_to_Mearth)))</f>
        <v>2.9063651553245253</v>
      </c>
      <c r="V138">
        <f>IF(Q138&lt;&gt;"", Q138, IF(R138&lt;&gt;"", R138, IF(I138&lt;&gt;"", I138*MJup_to_Mearth, IF(J138&lt;&gt;"", J138*MJup_to_Mearth, U138))))</f>
        <v>2.9063651553245253</v>
      </c>
      <c r="W138">
        <f>SQRT(P138/bigG)*Qs/((V138*Mearth_to_Msun)*(O138*Rsun_to_AU)^5)*(H138)^(13/2)/1000000000</f>
        <v>4784.0073654913176</v>
      </c>
    </row>
    <row r="139" spans="1:23">
      <c r="A139">
        <v>1325</v>
      </c>
      <c r="B139" t="s">
        <v>64</v>
      </c>
      <c r="C139" t="s">
        <v>16</v>
      </c>
      <c r="D139">
        <v>5</v>
      </c>
      <c r="E139" s="1">
        <f>IF(COUNTIF(B$2:B$420, B139) &gt; 1, 1, 0)</f>
        <v>1</v>
      </c>
      <c r="F139">
        <v>3.7153350000000001</v>
      </c>
      <c r="G139">
        <v>4.4999999999999998E-2</v>
      </c>
      <c r="H139">
        <f t="shared" si="2"/>
        <v>4.4999999999999998E-2</v>
      </c>
      <c r="K139">
        <v>0.13100000000000001</v>
      </c>
      <c r="L139">
        <v>0.88</v>
      </c>
      <c r="M139">
        <v>0.83</v>
      </c>
      <c r="N139">
        <v>4.54</v>
      </c>
      <c r="O139">
        <f>IF(M139&lt;&gt;"", M139, IF(AND(L139&lt;&gt;"", N139&lt;&gt;""), SQRT(bigG_mks*(L139*Msun_to_kg)/10^(N139-2))/Rsun_to_m))</f>
        <v>0.83</v>
      </c>
      <c r="P139">
        <f>IF(L139&lt;&gt;"", L139, 10^(N139-2)*(O139*Rsun_to_m)^2/bigG_mks/Msun_to_kg)</f>
        <v>0.88</v>
      </c>
      <c r="S139">
        <v>1.47</v>
      </c>
      <c r="T139">
        <v>1.2999999999999999E-2</v>
      </c>
      <c r="U139">
        <f>IF(S139&lt;&gt;"", IF(S139&lt;Weiss_Rp_limit_1, 4*PI()/3*(S139*REarth)^3*(Weiss_dens_fac_1+Weiss_dens_fac_2*S139)/MEarth*1000, IF(S139&lt;Weiss_Rp_limit_2, Weiss_Mp_fac*(S139)^Weiss_Mp_exp, MJup_to_Mearth)))</f>
        <v>4.3096386808888401</v>
      </c>
      <c r="V139">
        <f>IF(Q139&lt;&gt;"", Q139, IF(R139&lt;&gt;"", R139, IF(I139&lt;&gt;"", I139*MJup_to_Mearth, IF(J139&lt;&gt;"", J139*MJup_to_Mearth, U139))))</f>
        <v>4.3096386808888401</v>
      </c>
      <c r="W139">
        <f>SQRT(P139/bigG)*Qs/((V139*Mearth_to_Msun)*(O139*Rsun_to_AU)^5)*(H139)^(13/2)/1000000000</f>
        <v>16524.9520674827</v>
      </c>
    </row>
    <row r="140" spans="1:23">
      <c r="A140">
        <v>1326</v>
      </c>
      <c r="B140" t="s">
        <v>64</v>
      </c>
      <c r="C140" t="s">
        <v>23</v>
      </c>
      <c r="D140">
        <v>5</v>
      </c>
      <c r="E140" s="1">
        <f>IF(COUNTIF(B$2:B$420, B140) &gt; 1, 1, 0)</f>
        <v>1</v>
      </c>
      <c r="F140">
        <v>7.0556789999999996</v>
      </c>
      <c r="G140">
        <v>6.8000000000000005E-2</v>
      </c>
      <c r="H140">
        <f t="shared" si="2"/>
        <v>6.8000000000000005E-2</v>
      </c>
      <c r="K140">
        <v>0.19900000000000001</v>
      </c>
      <c r="L140">
        <v>0.88</v>
      </c>
      <c r="M140">
        <v>0.83</v>
      </c>
      <c r="N140">
        <v>4.54</v>
      </c>
      <c r="O140">
        <f>IF(M140&lt;&gt;"", M140, IF(AND(L140&lt;&gt;"", N140&lt;&gt;""), SQRT(bigG_mks*(L140*Msun_to_kg)/10^(N140-2))/Rsun_to_m))</f>
        <v>0.83</v>
      </c>
      <c r="P140">
        <f>IF(L140&lt;&gt;"", L140, 10^(N140-2)*(O140*Rsun_to_m)^2/bigG_mks/Msun_to_kg)</f>
        <v>0.88</v>
      </c>
      <c r="S140">
        <v>2.23</v>
      </c>
      <c r="T140">
        <v>2.1000000000000001E-2</v>
      </c>
      <c r="U140">
        <f>IF(S140&lt;&gt;"", IF(S140&lt;Weiss_Rp_limit_1, 4*PI()/3*(S140*REarth)^3*(Weiss_dens_fac_1+Weiss_dens_fac_2*S140)/MEarth*1000, IF(S140&lt;Weiss_Rp_limit_2, Weiss_Mp_fac*(S140)^Weiss_Mp_exp, MJup_to_Mearth)))</f>
        <v>5.6712109598544771</v>
      </c>
      <c r="V140">
        <f>IF(Q140&lt;&gt;"", Q140, IF(R140&lt;&gt;"", R140, IF(I140&lt;&gt;"", I140*MJup_to_Mearth, IF(J140&lt;&gt;"", J140*MJup_to_Mearth, U140))))</f>
        <v>5.6712109598544771</v>
      </c>
      <c r="W140">
        <f>SQRT(P140/bigG)*Qs/((V140*Mearth_to_Msun)*(O140*Rsun_to_AU)^5)*(H140)^(13/2)/1000000000</f>
        <v>183794.22419445179</v>
      </c>
    </row>
    <row r="141" spans="1:23">
      <c r="A141">
        <v>1331</v>
      </c>
      <c r="B141" t="s">
        <v>113</v>
      </c>
      <c r="C141" t="s">
        <v>14</v>
      </c>
      <c r="D141">
        <v>2</v>
      </c>
      <c r="E141" s="1">
        <f>IF(COUNTIF(B$2:B$420, B141) &gt; 1, 1, 0)</f>
        <v>1</v>
      </c>
      <c r="F141">
        <v>3.7012119999999999</v>
      </c>
      <c r="G141">
        <v>4.8000000000000001E-2</v>
      </c>
      <c r="H141">
        <f t="shared" si="2"/>
        <v>4.8000000000000001E-2</v>
      </c>
      <c r="K141">
        <v>0.158</v>
      </c>
      <c r="M141">
        <v>0.98</v>
      </c>
      <c r="N141">
        <v>4.49</v>
      </c>
      <c r="O141">
        <f>IF(M141&lt;&gt;"", M141, IF(AND(L141&lt;&gt;"", N141&lt;&gt;""), SQRT(bigG_mks*(L141*Msun_to_kg)/10^(N141-2))/Rsun_to_m))</f>
        <v>0.98</v>
      </c>
      <c r="P141">
        <f>IF(L141&lt;&gt;"", L141, 10^(N141-2)*(O141*Rsun_to_m)^2/bigG_mks/Msun_to_kg)</f>
        <v>1.0761940595303119</v>
      </c>
      <c r="S141">
        <v>1.77</v>
      </c>
      <c r="T141">
        <v>1.6E-2</v>
      </c>
      <c r="U141">
        <f>IF(S141&lt;&gt;"", IF(S141&lt;Weiss_Rp_limit_1, 4*PI()/3*(S141*REarth)^3*(Weiss_dens_fac_1+Weiss_dens_fac_2*S141)/MEarth*1000, IF(S141&lt;Weiss_Rp_limit_2, Weiss_Mp_fac*(S141)^Weiss_Mp_exp, MJup_to_Mearth)))</f>
        <v>4.5747505467413268</v>
      </c>
      <c r="V141">
        <f>IF(Q141&lt;&gt;"", Q141, IF(R141&lt;&gt;"", R141, IF(I141&lt;&gt;"", I141*MJup_to_Mearth, IF(J141&lt;&gt;"", J141*MJup_to_Mearth, U141))))</f>
        <v>4.5747505467413268</v>
      </c>
      <c r="W141">
        <f>SQRT(P141/bigG)*Qs/((V141*Mearth_to_Msun)*(O141*Rsun_to_AU)^5)*(H141)^(13/2)/1000000000</f>
        <v>11412.069220593534</v>
      </c>
    </row>
    <row r="142" spans="1:23">
      <c r="A142">
        <v>1332</v>
      </c>
      <c r="B142" t="s">
        <v>113</v>
      </c>
      <c r="C142" t="s">
        <v>16</v>
      </c>
      <c r="D142">
        <v>2</v>
      </c>
      <c r="E142" s="1">
        <f>IF(COUNTIF(B$2:B$420, B142) &gt; 1, 1, 0)</f>
        <v>1</v>
      </c>
      <c r="F142">
        <v>6.6264000000000003</v>
      </c>
      <c r="G142">
        <v>7.0999999999999994E-2</v>
      </c>
      <c r="H142">
        <f t="shared" si="2"/>
        <v>7.0999999999999994E-2</v>
      </c>
      <c r="K142">
        <v>0.24199999999999999</v>
      </c>
      <c r="M142">
        <v>0.98</v>
      </c>
      <c r="N142">
        <v>4.49</v>
      </c>
      <c r="O142">
        <f>IF(M142&lt;&gt;"", M142, IF(AND(L142&lt;&gt;"", N142&lt;&gt;""), SQRT(bigG_mks*(L142*Msun_to_kg)/10^(N142-2))/Rsun_to_m))</f>
        <v>0.98</v>
      </c>
      <c r="P142">
        <f>IF(L142&lt;&gt;"", L142, 10^(N142-2)*(O142*Rsun_to_m)^2/bigG_mks/Msun_to_kg)</f>
        <v>1.0761940595303119</v>
      </c>
      <c r="S142">
        <v>2.71</v>
      </c>
      <c r="T142">
        <v>2.5000000000000001E-2</v>
      </c>
      <c r="U142">
        <f>IF(S142&lt;&gt;"", IF(S142&lt;Weiss_Rp_limit_1, 4*PI()/3*(S142*REarth)^3*(Weiss_dens_fac_1+Weiss_dens_fac_2*S142)/MEarth*1000, IF(S142&lt;Weiss_Rp_limit_2, Weiss_Mp_fac*(S142)^Weiss_Mp_exp, MJup_to_Mearth)))</f>
        <v>6.798509684125742</v>
      </c>
      <c r="V142">
        <f>IF(Q142&lt;&gt;"", Q142, IF(R142&lt;&gt;"", R142, IF(I142&lt;&gt;"", I142*MJup_to_Mearth, IF(J142&lt;&gt;"", J142*MJup_to_Mearth, U142))))</f>
        <v>6.798509684125742</v>
      </c>
      <c r="W142">
        <f>SQRT(P142/bigG)*Qs/((V142*Mearth_to_Msun)*(O142*Rsun_to_AU)^5)*(H142)^(13/2)/1000000000</f>
        <v>97820.373825859817</v>
      </c>
    </row>
    <row r="143" spans="1:23">
      <c r="A143">
        <v>1336</v>
      </c>
      <c r="B143" t="s">
        <v>111</v>
      </c>
      <c r="C143" t="s">
        <v>14</v>
      </c>
      <c r="D143">
        <v>5</v>
      </c>
      <c r="E143" s="1">
        <f>IF(COUNTIF(B$2:B$420, B143) &gt; 1, 1, 0)</f>
        <v>1</v>
      </c>
      <c r="F143">
        <v>3.6214569999999999</v>
      </c>
      <c r="G143">
        <v>3.9E-2</v>
      </c>
      <c r="H143">
        <f t="shared" si="2"/>
        <v>3.9E-2</v>
      </c>
      <c r="K143">
        <v>8.4000000000000005E-2</v>
      </c>
      <c r="L143">
        <v>0.45</v>
      </c>
      <c r="M143">
        <v>0.43</v>
      </c>
      <c r="N143">
        <v>4.83</v>
      </c>
      <c r="O143">
        <f>IF(M143&lt;&gt;"", M143, IF(AND(L143&lt;&gt;"", N143&lt;&gt;""), SQRT(bigG_mks*(L143*Msun_to_kg)/10^(N143-2))/Rsun_to_m))</f>
        <v>0.43</v>
      </c>
      <c r="P143">
        <f>IF(L143&lt;&gt;"", L143, 10^(N143-2)*(O143*Rsun_to_m)^2/bigG_mks/Msun_to_kg)</f>
        <v>0.45</v>
      </c>
      <c r="S143">
        <v>0.94</v>
      </c>
      <c r="T143">
        <v>8.9999999999999993E-3</v>
      </c>
      <c r="U143">
        <f>IF(S143&lt;&gt;"", IF(S143&lt;Weiss_Rp_limit_1, 4*PI()/3*(S143*REarth)^3*(Weiss_dens_fac_1+Weiss_dens_fac_2*S143)/MEarth*1000, IF(S143&lt;Weiss_Rp_limit_2, Weiss_Mp_fac*(S143)^Weiss_Mp_exp, MJup_to_Mearth)))</f>
        <v>0.85375711753370276</v>
      </c>
      <c r="V143">
        <f>IF(Q143&lt;&gt;"", Q143, IF(R143&lt;&gt;"", R143, IF(I143&lt;&gt;"", I143*MJup_to_Mearth, IF(J143&lt;&gt;"", J143*MJup_to_Mearth, U143))))</f>
        <v>0.85375711753370276</v>
      </c>
      <c r="W143">
        <f>SQRT(P143/bigG)*Qs/((V143*Mearth_to_Msun)*(O143*Rsun_to_AU)^5)*(H143)^(13/2)/1000000000</f>
        <v>630519.38402623055</v>
      </c>
    </row>
    <row r="144" spans="1:23">
      <c r="A144">
        <v>1337</v>
      </c>
      <c r="B144" t="s">
        <v>111</v>
      </c>
      <c r="C144" t="s">
        <v>16</v>
      </c>
      <c r="D144">
        <v>5</v>
      </c>
      <c r="E144" s="1">
        <f>IF(COUNTIF(B$2:B$420, B144) &gt; 1, 1, 0)</f>
        <v>1</v>
      </c>
      <c r="F144">
        <v>5.8416480000000002</v>
      </c>
      <c r="G144">
        <v>5.3999999999999999E-2</v>
      </c>
      <c r="H144">
        <f t="shared" si="2"/>
        <v>5.3999999999999999E-2</v>
      </c>
      <c r="K144">
        <v>0.192</v>
      </c>
      <c r="L144">
        <v>0.45</v>
      </c>
      <c r="M144">
        <v>0.43</v>
      </c>
      <c r="N144">
        <v>4.83</v>
      </c>
      <c r="O144">
        <f>IF(M144&lt;&gt;"", M144, IF(AND(L144&lt;&gt;"", N144&lt;&gt;""), SQRT(bigG_mks*(L144*Msun_to_kg)/10^(N144-2))/Rsun_to_m))</f>
        <v>0.43</v>
      </c>
      <c r="P144">
        <f>IF(L144&lt;&gt;"", L144, 10^(N144-2)*(O144*Rsun_to_m)^2/bigG_mks/Msun_to_kg)</f>
        <v>0.45</v>
      </c>
      <c r="S144">
        <v>2.15</v>
      </c>
      <c r="T144">
        <v>0.02</v>
      </c>
      <c r="U144">
        <f>IF(S144&lt;&gt;"", IF(S144&lt;Weiss_Rp_limit_1, 4*PI()/3*(S144*REarth)^3*(Weiss_dens_fac_1+Weiss_dens_fac_2*S144)/MEarth*1000, IF(S144&lt;Weiss_Rp_limit_2, Weiss_Mp_fac*(S144)^Weiss_Mp_exp, MJup_to_Mearth)))</f>
        <v>5.4817603811126778</v>
      </c>
      <c r="V144">
        <f>IF(Q144&lt;&gt;"", Q144, IF(R144&lt;&gt;"", R144, IF(I144&lt;&gt;"", I144*MJup_to_Mearth, IF(J144&lt;&gt;"", J144*MJup_to_Mearth, U144))))</f>
        <v>5.4817603811126778</v>
      </c>
      <c r="W144">
        <f>SQRT(P144/bigG)*Qs/((V144*Mearth_to_Msun)*(O144*Rsun_to_AU)^5)*(H144)^(13/2)/1000000000</f>
        <v>814239.60970742803</v>
      </c>
    </row>
    <row r="145" spans="1:23">
      <c r="A145">
        <v>1346</v>
      </c>
      <c r="B145" t="s">
        <v>73</v>
      </c>
      <c r="C145" t="s">
        <v>14</v>
      </c>
      <c r="D145">
        <v>4</v>
      </c>
      <c r="E145" s="1">
        <f>IF(COUNTIF(B$2:B$420, B145) &gt; 1, 1, 0)</f>
        <v>1</v>
      </c>
      <c r="F145">
        <v>2.9271280000000002</v>
      </c>
      <c r="G145">
        <v>0.04</v>
      </c>
      <c r="H145">
        <f t="shared" si="2"/>
        <v>0.04</v>
      </c>
      <c r="K145">
        <v>0.11799999999999999</v>
      </c>
      <c r="L145">
        <v>0.97</v>
      </c>
      <c r="M145">
        <v>1.03</v>
      </c>
      <c r="N145">
        <v>4.3899999999999997</v>
      </c>
      <c r="O145">
        <f>IF(M145&lt;&gt;"", M145, IF(AND(L145&lt;&gt;"", N145&lt;&gt;""), SQRT(bigG_mks*(L145*Msun_to_kg)/10^(N145-2))/Rsun_to_m))</f>
        <v>1.03</v>
      </c>
      <c r="P145">
        <f>IF(L145&lt;&gt;"", L145, 10^(N145-2)*(O145*Rsun_to_m)^2/bigG_mks/Msun_to_kg)</f>
        <v>0.97</v>
      </c>
      <c r="S145">
        <v>1.32</v>
      </c>
      <c r="T145">
        <v>1.2E-2</v>
      </c>
      <c r="U145">
        <f>IF(S145&lt;&gt;"", IF(S145&lt;Weiss_Rp_limit_1, 4*PI()/3*(S145*REarth)^3*(Weiss_dens_fac_1+Weiss_dens_fac_2*S145)/MEarth*1000, IF(S145&lt;Weiss_Rp_limit_2, Weiss_Mp_fac*(S145)^Weiss_Mp_exp, MJup_to_Mearth)))</f>
        <v>2.9063651553245253</v>
      </c>
      <c r="V145">
        <f>IF(Q145&lt;&gt;"", Q145, IF(R145&lt;&gt;"", R145, IF(I145&lt;&gt;"", I145*MJup_to_Mearth, IF(J145&lt;&gt;"", J145*MJup_to_Mearth, U145))))</f>
        <v>2.9063651553245253</v>
      </c>
      <c r="W145">
        <f>SQRT(P145/bigG)*Qs/((V145*Mearth_to_Msun)*(O145*Rsun_to_AU)^5)*(H145)^(13/2)/1000000000</f>
        <v>4065.2603519269192</v>
      </c>
    </row>
    <row r="146" spans="1:23">
      <c r="A146">
        <v>1347</v>
      </c>
      <c r="B146" t="s">
        <v>73</v>
      </c>
      <c r="C146" t="s">
        <v>16</v>
      </c>
      <c r="D146">
        <v>4</v>
      </c>
      <c r="E146" s="1">
        <f>IF(COUNTIF(B$2:B$420, B146) &gt; 1, 1, 0)</f>
        <v>1</v>
      </c>
      <c r="F146">
        <v>6.8858750000000004</v>
      </c>
      <c r="G146">
        <v>7.0000000000000007E-2</v>
      </c>
      <c r="H146">
        <f t="shared" si="2"/>
        <v>7.0000000000000007E-2</v>
      </c>
      <c r="K146">
        <v>0.23599999999999999</v>
      </c>
      <c r="L146">
        <v>0.97</v>
      </c>
      <c r="M146">
        <v>1.03</v>
      </c>
      <c r="N146">
        <v>4.3899999999999997</v>
      </c>
      <c r="O146">
        <f>IF(M146&lt;&gt;"", M146, IF(AND(L146&lt;&gt;"", N146&lt;&gt;""), SQRT(bigG_mks*(L146*Msun_to_kg)/10^(N146-2))/Rsun_to_m))</f>
        <v>1.03</v>
      </c>
      <c r="P146">
        <f>IF(L146&lt;&gt;"", L146, 10^(N146-2)*(O146*Rsun_to_m)^2/bigG_mks/Msun_to_kg)</f>
        <v>0.97</v>
      </c>
      <c r="S146">
        <v>2.65</v>
      </c>
      <c r="T146">
        <v>2.4E-2</v>
      </c>
      <c r="U146">
        <f>IF(S146&lt;&gt;"", IF(S146&lt;Weiss_Rp_limit_1, 4*PI()/3*(S146*REarth)^3*(Weiss_dens_fac_1+Weiss_dens_fac_2*S146)/MEarth*1000, IF(S146&lt;Weiss_Rp_limit_2, Weiss_Mp_fac*(S146)^Weiss_Mp_exp, MJup_to_Mearth)))</f>
        <v>6.6584162689031547</v>
      </c>
      <c r="V146">
        <f>IF(Q146&lt;&gt;"", Q146, IF(R146&lt;&gt;"", R146, IF(I146&lt;&gt;"", I146*MJup_to_Mearth, IF(J146&lt;&gt;"", J146*MJup_to_Mearth, U146))))</f>
        <v>6.6584162689031547</v>
      </c>
      <c r="W146">
        <f>SQRT(P146/bigG)*Qs/((V146*Mearth_to_Msun)*(O146*Rsun_to_AU)^5)*(H146)^(13/2)/1000000000</f>
        <v>67424.062449203557</v>
      </c>
    </row>
    <row r="147" spans="1:23">
      <c r="A147">
        <v>1352</v>
      </c>
      <c r="B147" t="s">
        <v>60</v>
      </c>
      <c r="C147" t="s">
        <v>14</v>
      </c>
      <c r="D147">
        <v>3</v>
      </c>
      <c r="E147" s="1">
        <f>IF(COUNTIF(B$2:B$420, B147) &gt; 1, 1, 0)</f>
        <v>1</v>
      </c>
      <c r="F147">
        <v>2.508553</v>
      </c>
      <c r="G147">
        <v>3.5999999999999997E-2</v>
      </c>
      <c r="H147">
        <f t="shared" si="2"/>
        <v>3.5999999999999997E-2</v>
      </c>
      <c r="K147">
        <v>0.12</v>
      </c>
      <c r="L147">
        <v>0.91</v>
      </c>
      <c r="M147">
        <v>0.9</v>
      </c>
      <c r="N147">
        <v>4.53</v>
      </c>
      <c r="O147">
        <f>IF(M147&lt;&gt;"", M147, IF(AND(L147&lt;&gt;"", N147&lt;&gt;""), SQRT(bigG_mks*(L147*Msun_to_kg)/10^(N147-2))/Rsun_to_m))</f>
        <v>0.9</v>
      </c>
      <c r="P147">
        <f>IF(L147&lt;&gt;"", L147, 10^(N147-2)*(O147*Rsun_to_m)^2/bigG_mks/Msun_to_kg)</f>
        <v>0.91</v>
      </c>
      <c r="S147">
        <v>1.35</v>
      </c>
      <c r="T147">
        <v>1.2E-2</v>
      </c>
      <c r="U147">
        <f>IF(S147&lt;&gt;"", IF(S147&lt;Weiss_Rp_limit_1, 4*PI()/3*(S147*REarth)^3*(Weiss_dens_fac_1+Weiss_dens_fac_2*S147)/MEarth*1000, IF(S147&lt;Weiss_Rp_limit_2, Weiss_Mp_fac*(S147)^Weiss_Mp_exp, MJup_to_Mearth)))</f>
        <v>3.1548572463381377</v>
      </c>
      <c r="V147">
        <f>IF(Q147&lt;&gt;"", Q147, IF(R147&lt;&gt;"", R147, IF(I147&lt;&gt;"", I147*MJup_to_Mearth, IF(J147&lt;&gt;"", J147*MJup_to_Mearth, U147))))</f>
        <v>3.1548572463381377</v>
      </c>
      <c r="W147">
        <f>SQRT(P147/bigG)*Qs/((V147*Mearth_to_Msun)*(O147*Rsun_to_AU)^5)*(H147)^(13/2)/1000000000</f>
        <v>3590.4058800885596</v>
      </c>
    </row>
    <row r="148" spans="1:23">
      <c r="A148">
        <v>1353</v>
      </c>
      <c r="B148" t="s">
        <v>60</v>
      </c>
      <c r="C148" t="s">
        <v>16</v>
      </c>
      <c r="D148">
        <v>3</v>
      </c>
      <c r="E148" s="1">
        <f>IF(COUNTIF(B$2:B$420, B148) &gt; 1, 1, 0)</f>
        <v>1</v>
      </c>
      <c r="F148">
        <v>5.4190259999999997</v>
      </c>
      <c r="G148">
        <v>0.06</v>
      </c>
      <c r="H148">
        <f t="shared" si="2"/>
        <v>0.06</v>
      </c>
      <c r="K148">
        <v>0.12</v>
      </c>
      <c r="L148">
        <v>0.91</v>
      </c>
      <c r="M148">
        <v>0.9</v>
      </c>
      <c r="N148">
        <v>4.53</v>
      </c>
      <c r="O148">
        <f>IF(M148&lt;&gt;"", M148, IF(AND(L148&lt;&gt;"", N148&lt;&gt;""), SQRT(bigG_mks*(L148*Msun_to_kg)/10^(N148-2))/Rsun_to_m))</f>
        <v>0.9</v>
      </c>
      <c r="P148">
        <f>IF(L148&lt;&gt;"", L148, 10^(N148-2)*(O148*Rsun_to_m)^2/bigG_mks/Msun_to_kg)</f>
        <v>0.91</v>
      </c>
      <c r="S148">
        <v>1.35</v>
      </c>
      <c r="T148">
        <v>1.2E-2</v>
      </c>
      <c r="U148">
        <f>IF(S148&lt;&gt;"", IF(S148&lt;Weiss_Rp_limit_1, 4*PI()/3*(S148*REarth)^3*(Weiss_dens_fac_1+Weiss_dens_fac_2*S148)/MEarth*1000, IF(S148&lt;Weiss_Rp_limit_2, Weiss_Mp_fac*(S148)^Weiss_Mp_exp, MJup_to_Mearth)))</f>
        <v>3.1548572463381377</v>
      </c>
      <c r="V148">
        <f>IF(Q148&lt;&gt;"", Q148, IF(R148&lt;&gt;"", R148, IF(I148&lt;&gt;"", I148*MJup_to_Mearth, IF(J148&lt;&gt;"", J148*MJup_to_Mearth, U148))))</f>
        <v>3.1548572463381377</v>
      </c>
      <c r="W148">
        <f>SQRT(P148/bigG)*Qs/((V148*Mearth_to_Msun)*(O148*Rsun_to_AU)^5)*(H148)^(13/2)/1000000000</f>
        <v>99348.295179671026</v>
      </c>
    </row>
    <row r="149" spans="1:23">
      <c r="A149">
        <v>1357</v>
      </c>
      <c r="B149" t="s">
        <v>38</v>
      </c>
      <c r="C149" t="s">
        <v>14</v>
      </c>
      <c r="D149">
        <v>2</v>
      </c>
      <c r="E149" s="1">
        <f>IF(COUNTIF(B$2:B$420, B149) &gt; 1, 1, 0)</f>
        <v>1</v>
      </c>
      <c r="F149">
        <v>1.937055</v>
      </c>
      <c r="G149">
        <v>2.4E-2</v>
      </c>
      <c r="H149">
        <f t="shared" si="2"/>
        <v>2.4E-2</v>
      </c>
      <c r="K149">
        <v>7.9000000000000001E-2</v>
      </c>
      <c r="L149">
        <v>0.59</v>
      </c>
      <c r="M149">
        <v>0.48</v>
      </c>
      <c r="N149">
        <v>4.7699999999999996</v>
      </c>
      <c r="O149">
        <f>IF(M149&lt;&gt;"", M149, IF(AND(L149&lt;&gt;"", N149&lt;&gt;""), SQRT(bigG_mks*(L149*Msun_to_kg)/10^(N149-2))/Rsun_to_m))</f>
        <v>0.48</v>
      </c>
      <c r="P149">
        <f>IF(L149&lt;&gt;"", L149, 10^(N149-2)*(O149*Rsun_to_m)^2/bigG_mks/Msun_to_kg)</f>
        <v>0.59</v>
      </c>
      <c r="S149">
        <v>0.89</v>
      </c>
      <c r="T149">
        <v>8.0000000000000002E-3</v>
      </c>
      <c r="U149">
        <f>IF(S149&lt;&gt;"", IF(S149&lt;Weiss_Rp_limit_1, 4*PI()/3*(S149*REarth)^3*(Weiss_dens_fac_1+Weiss_dens_fac_2*S149)/MEarth*1000, IF(S149&lt;Weiss_Rp_limit_2, Weiss_Mp_fac*(S149)^Weiss_Mp_exp, MJup_to_Mearth)))</f>
        <v>0.70276908594993415</v>
      </c>
      <c r="V149">
        <f>IF(Q149&lt;&gt;"", Q149, IF(R149&lt;&gt;"", R149, IF(I149&lt;&gt;"", I149*MJup_to_Mearth, IF(J149&lt;&gt;"", J149*MJup_to_Mearth, U149))))</f>
        <v>0.70276908594993415</v>
      </c>
      <c r="W149">
        <f>SQRT(P149/bigG)*Qs/((V149*Mearth_to_Msun)*(O149*Rsun_to_AU)^5)*(H149)^(13/2)/1000000000</f>
        <v>21559.02401117338</v>
      </c>
    </row>
    <row r="150" spans="1:23">
      <c r="A150">
        <v>1358</v>
      </c>
      <c r="B150" t="s">
        <v>38</v>
      </c>
      <c r="C150" t="s">
        <v>16</v>
      </c>
      <c r="D150">
        <v>2</v>
      </c>
      <c r="E150" s="1">
        <f>IF(COUNTIF(B$2:B$420, B150) &gt; 1, 1, 0)</f>
        <v>1</v>
      </c>
      <c r="F150">
        <v>7.0611490000000003</v>
      </c>
      <c r="G150">
        <v>5.7000000000000002E-2</v>
      </c>
      <c r="H150">
        <f t="shared" si="2"/>
        <v>5.7000000000000002E-2</v>
      </c>
      <c r="K150">
        <v>0.10199999999999999</v>
      </c>
      <c r="L150">
        <v>0.59</v>
      </c>
      <c r="M150">
        <v>0.48</v>
      </c>
      <c r="N150">
        <v>4.7699999999999996</v>
      </c>
      <c r="O150">
        <f>IF(M150&lt;&gt;"", M150, IF(AND(L150&lt;&gt;"", N150&lt;&gt;""), SQRT(bigG_mks*(L150*Msun_to_kg)/10^(N150-2))/Rsun_to_m))</f>
        <v>0.48</v>
      </c>
      <c r="P150">
        <f>IF(L150&lt;&gt;"", L150, 10^(N150-2)*(O150*Rsun_to_m)^2/bigG_mks/Msun_to_kg)</f>
        <v>0.59</v>
      </c>
      <c r="S150">
        <v>1.1399999999999999</v>
      </c>
      <c r="T150">
        <v>1.0999999999999999E-2</v>
      </c>
      <c r="U150">
        <f>IF(S150&lt;&gt;"", IF(S150&lt;Weiss_Rp_limit_1, 4*PI()/3*(S150*REarth)^3*(Weiss_dens_fac_1+Weiss_dens_fac_2*S150)/MEarth*1000, IF(S150&lt;Weiss_Rp_limit_2, Weiss_Mp_fac*(S150)^Weiss_Mp_exp, MJup_to_Mearth)))</f>
        <v>1.7067109398930795</v>
      </c>
      <c r="V150">
        <f>IF(Q150&lt;&gt;"", Q150, IF(R150&lt;&gt;"", R150, IF(I150&lt;&gt;"", I150*MJup_to_Mearth, IF(J150&lt;&gt;"", J150*MJup_to_Mearth, U150))))</f>
        <v>1.7067109398930795</v>
      </c>
      <c r="W150">
        <f>SQRT(P150/bigG)*Qs/((V150*Mearth_to_Msun)*(O150*Rsun_to_AU)^5)*(H150)^(13/2)/1000000000</f>
        <v>2455247.4223200893</v>
      </c>
    </row>
    <row r="151" spans="1:23">
      <c r="A151">
        <v>1359</v>
      </c>
      <c r="B151" t="s">
        <v>94</v>
      </c>
      <c r="C151" t="s">
        <v>14</v>
      </c>
      <c r="D151">
        <v>3</v>
      </c>
      <c r="E151" s="1">
        <f>IF(COUNTIF(B$2:B$420, B151) &gt; 1, 1, 0)</f>
        <v>1</v>
      </c>
      <c r="F151">
        <v>3.295709</v>
      </c>
      <c r="G151">
        <v>3.9E-2</v>
      </c>
      <c r="H151">
        <f t="shared" si="2"/>
        <v>3.9E-2</v>
      </c>
      <c r="K151">
        <v>0.255</v>
      </c>
      <c r="L151">
        <v>0.8</v>
      </c>
      <c r="M151">
        <v>0.69</v>
      </c>
      <c r="N151">
        <v>4.63</v>
      </c>
      <c r="O151">
        <f>IF(M151&lt;&gt;"", M151, IF(AND(L151&lt;&gt;"", N151&lt;&gt;""), SQRT(bigG_mks*(L151*Msun_to_kg)/10^(N151-2))/Rsun_to_m))</f>
        <v>0.69</v>
      </c>
      <c r="P151">
        <f>IF(L151&lt;&gt;"", L151, 10^(N151-2)*(O151*Rsun_to_m)^2/bigG_mks/Msun_to_kg)</f>
        <v>0.8</v>
      </c>
      <c r="S151">
        <v>2.86</v>
      </c>
      <c r="T151">
        <v>2.5999999999999999E-2</v>
      </c>
      <c r="U151">
        <f>IF(S151&lt;&gt;"", IF(S151&lt;Weiss_Rp_limit_1, 4*PI()/3*(S151*REarth)^3*(Weiss_dens_fac_1+Weiss_dens_fac_2*S151)/MEarth*1000, IF(S151&lt;Weiss_Rp_limit_2, Weiss_Mp_fac*(S151)^Weiss_Mp_exp, MJup_to_Mearth)))</f>
        <v>7.1478049152296199</v>
      </c>
      <c r="V151">
        <f>IF(Q151&lt;&gt;"", Q151, IF(R151&lt;&gt;"", R151, IF(I151&lt;&gt;"", I151*MJup_to_Mearth, IF(J151&lt;&gt;"", J151*MJup_to_Mearth, U151))))</f>
        <v>7.1478049152296199</v>
      </c>
      <c r="W151">
        <f>SQRT(P151/bigG)*Qs/((V151*Mearth_to_Msun)*(O151*Rsun_to_AU)^5)*(H151)^(13/2)/1000000000</f>
        <v>9438.3406934773793</v>
      </c>
    </row>
    <row r="152" spans="1:23">
      <c r="A152">
        <v>1360</v>
      </c>
      <c r="B152" t="s">
        <v>94</v>
      </c>
      <c r="C152" t="s">
        <v>16</v>
      </c>
      <c r="D152">
        <v>3</v>
      </c>
      <c r="E152" s="1">
        <f>IF(COUNTIF(B$2:B$420, B152) &gt; 1, 1, 0)</f>
        <v>1</v>
      </c>
      <c r="F152">
        <v>5.3159460000000003</v>
      </c>
      <c r="G152">
        <v>5.3999999999999999E-2</v>
      </c>
      <c r="H152">
        <f t="shared" si="2"/>
        <v>5.3999999999999999E-2</v>
      </c>
      <c r="K152">
        <v>0.19400000000000001</v>
      </c>
      <c r="L152">
        <v>0.8</v>
      </c>
      <c r="M152">
        <v>0.69</v>
      </c>
      <c r="N152">
        <v>4.63</v>
      </c>
      <c r="O152">
        <f>IF(M152&lt;&gt;"", M152, IF(AND(L152&lt;&gt;"", N152&lt;&gt;""), SQRT(bigG_mks*(L152*Msun_to_kg)/10^(N152-2))/Rsun_to_m))</f>
        <v>0.69</v>
      </c>
      <c r="P152">
        <f>IF(L152&lt;&gt;"", L152, 10^(N152-2)*(O152*Rsun_to_m)^2/bigG_mks/Msun_to_kg)</f>
        <v>0.8</v>
      </c>
      <c r="S152">
        <v>2.17</v>
      </c>
      <c r="T152">
        <v>0.02</v>
      </c>
      <c r="U152">
        <f>IF(S152&lt;&gt;"", IF(S152&lt;Weiss_Rp_limit_1, 4*PI()/3*(S152*REarth)^3*(Weiss_dens_fac_1+Weiss_dens_fac_2*S152)/MEarth*1000, IF(S152&lt;Weiss_Rp_limit_2, Weiss_Mp_fac*(S152)^Weiss_Mp_exp, MJup_to_Mearth)))</f>
        <v>5.5291685932898336</v>
      </c>
      <c r="V152">
        <f>IF(Q152&lt;&gt;"", Q152, IF(R152&lt;&gt;"", R152, IF(I152&lt;&gt;"", I152*MJup_to_Mearth, IF(J152&lt;&gt;"", J152*MJup_to_Mearth, U152))))</f>
        <v>5.5291685932898336</v>
      </c>
      <c r="W152">
        <f>SQRT(P152/bigG)*Qs/((V152*Mearth_to_Msun)*(O152*Rsun_to_AU)^5)*(H152)^(13/2)/1000000000</f>
        <v>101169.12676385976</v>
      </c>
    </row>
    <row r="153" spans="1:23">
      <c r="A153">
        <v>1361</v>
      </c>
      <c r="B153" t="s">
        <v>94</v>
      </c>
      <c r="C153" t="s">
        <v>23</v>
      </c>
      <c r="D153">
        <v>3</v>
      </c>
      <c r="E153" s="1">
        <f>IF(COUNTIF(B$2:B$420, B153) &gt; 1, 1, 0)</f>
        <v>1</v>
      </c>
      <c r="F153">
        <v>9.6534709999999997</v>
      </c>
      <c r="G153">
        <v>0.08</v>
      </c>
      <c r="H153">
        <f t="shared" si="2"/>
        <v>0.08</v>
      </c>
      <c r="K153">
        <v>0.245</v>
      </c>
      <c r="L153">
        <v>0.8</v>
      </c>
      <c r="M153">
        <v>0.69</v>
      </c>
      <c r="N153">
        <v>4.63</v>
      </c>
      <c r="O153">
        <f>IF(M153&lt;&gt;"", M153, IF(AND(L153&lt;&gt;"", N153&lt;&gt;""), SQRT(bigG_mks*(L153*Msun_to_kg)/10^(N153-2))/Rsun_to_m))</f>
        <v>0.69</v>
      </c>
      <c r="P153">
        <f>IF(L153&lt;&gt;"", L153, 10^(N153-2)*(O153*Rsun_to_m)^2/bigG_mks/Msun_to_kg)</f>
        <v>0.8</v>
      </c>
      <c r="S153">
        <v>2.75</v>
      </c>
      <c r="T153">
        <v>2.5000000000000001E-2</v>
      </c>
      <c r="U153">
        <f>IF(S153&lt;&gt;"", IF(S153&lt;Weiss_Rp_limit_1, 4*PI()/3*(S153*REarth)^3*(Weiss_dens_fac_1+Weiss_dens_fac_2*S153)/MEarth*1000, IF(S153&lt;Weiss_Rp_limit_2, Weiss_Mp_fac*(S153)^Weiss_Mp_exp, MJup_to_Mearth)))</f>
        <v>6.8917844409710369</v>
      </c>
      <c r="V153">
        <f>IF(Q153&lt;&gt;"", Q153, IF(R153&lt;&gt;"", R153, IF(I153&lt;&gt;"", I153*MJup_to_Mearth, IF(J153&lt;&gt;"", J153*MJup_to_Mearth, U153))))</f>
        <v>6.8917844409710369</v>
      </c>
      <c r="W153">
        <f>SQRT(P153/bigG)*Qs/((V153*Mearth_to_Msun)*(O153*Rsun_to_AU)^5)*(H153)^(13/2)/1000000000</f>
        <v>1044483.5998960912</v>
      </c>
    </row>
    <row r="154" spans="1:23">
      <c r="A154">
        <v>1362</v>
      </c>
      <c r="B154" t="s">
        <v>185</v>
      </c>
      <c r="C154" t="s">
        <v>14</v>
      </c>
      <c r="D154">
        <v>3</v>
      </c>
      <c r="E154" s="1">
        <f>IF(COUNTIF(B$2:B$420, B154) &gt; 1, 1, 0)</f>
        <v>1</v>
      </c>
      <c r="F154">
        <v>5.4870000000000001</v>
      </c>
      <c r="H154">
        <f t="shared" si="2"/>
        <v>5.5560697328273762E-2</v>
      </c>
      <c r="I154">
        <v>3.3000000000000002E-2</v>
      </c>
      <c r="K154">
        <v>0.32100000000000001</v>
      </c>
      <c r="L154">
        <v>0.76</v>
      </c>
      <c r="M154">
        <v>0.79</v>
      </c>
      <c r="N154">
        <v>4.5599999999999996</v>
      </c>
      <c r="O154">
        <f>IF(M154&lt;&gt;"", M154, IF(AND(L154&lt;&gt;"", N154&lt;&gt;""), SQRT(bigG_mks*(L154*Msun_to_kg)/10^(N154-2))/Rsun_to_m))</f>
        <v>0.79</v>
      </c>
      <c r="P154">
        <f>IF(L154&lt;&gt;"", L154, 10^(N154-2)*(O154*Rsun_to_m)^2/bigG_mks/Msun_to_kg)</f>
        <v>0.76</v>
      </c>
      <c r="Q154">
        <v>10.5</v>
      </c>
      <c r="S154">
        <v>3.6</v>
      </c>
      <c r="T154">
        <v>3.3000000000000002E-2</v>
      </c>
      <c r="U154">
        <f>IF(S154&lt;&gt;"", IF(S154&lt;Weiss_Rp_limit_1, 4*PI()/3*(S154*REarth)^3*(Weiss_dens_fac_1+Weiss_dens_fac_2*S154)/MEarth*1000, IF(S154&lt;Weiss_Rp_limit_2, Weiss_Mp_fac*(S154)^Weiss_Mp_exp, MJup_to_Mearth)))</f>
        <v>8.8534717470155808</v>
      </c>
      <c r="V154">
        <f>IF(Q154&lt;&gt;"", Q154, IF(R154&lt;&gt;"", R154, IF(I154&lt;&gt;"", I154*MJup_to_Mearth, IF(J154&lt;&gt;"", J154*MJup_to_Mearth, U154))))</f>
        <v>10.5</v>
      </c>
      <c r="W154">
        <f>SQRT(P154/bigG)*Qs/((V154*Mearth_to_Msun)*(O154*Rsun_to_AU)^5)*(H154)^(13/2)/1000000000</f>
        <v>31762.952614183348</v>
      </c>
    </row>
    <row r="155" spans="1:23">
      <c r="A155">
        <v>1363</v>
      </c>
      <c r="B155" t="s">
        <v>185</v>
      </c>
      <c r="C155" t="s">
        <v>16</v>
      </c>
      <c r="D155">
        <v>3</v>
      </c>
      <c r="E155" s="1">
        <f>IF(COUNTIF(B$2:B$420, B155) &gt; 1, 1, 0)</f>
        <v>1</v>
      </c>
      <c r="F155">
        <v>8.2910000000000004</v>
      </c>
      <c r="H155">
        <f t="shared" si="2"/>
        <v>7.3161453403270904E-2</v>
      </c>
      <c r="I155">
        <v>1.9E-2</v>
      </c>
      <c r="K155">
        <v>0.29399999999999998</v>
      </c>
      <c r="L155">
        <v>0.76</v>
      </c>
      <c r="M155">
        <v>0.79</v>
      </c>
      <c r="N155">
        <v>4.5599999999999996</v>
      </c>
      <c r="O155">
        <f>IF(M155&lt;&gt;"", M155, IF(AND(L155&lt;&gt;"", N155&lt;&gt;""), SQRT(bigG_mks*(L155*Msun_to_kg)/10^(N155-2))/Rsun_to_m))</f>
        <v>0.79</v>
      </c>
      <c r="P155">
        <f>IF(L155&lt;&gt;"", L155, 10^(N155-2)*(O155*Rsun_to_m)^2/bigG_mks/Msun_to_kg)</f>
        <v>0.76</v>
      </c>
      <c r="Q155">
        <v>6</v>
      </c>
      <c r="S155">
        <v>3.3</v>
      </c>
      <c r="T155">
        <v>0.03</v>
      </c>
      <c r="U155">
        <f>IF(S155&lt;&gt;"", IF(S155&lt;Weiss_Rp_limit_1, 4*PI()/3*(S155*REarth)^3*(Weiss_dens_fac_1+Weiss_dens_fac_2*S155)/MEarth*1000, IF(S155&lt;Weiss_Rp_limit_2, Weiss_Mp_fac*(S155)^Weiss_Mp_exp, MJup_to_Mearth)))</f>
        <v>8.1652642471150045</v>
      </c>
      <c r="V155">
        <f>IF(Q155&lt;&gt;"", Q155, IF(R155&lt;&gt;"", R155, IF(I155&lt;&gt;"", I155*MJup_to_Mearth, IF(J155&lt;&gt;"", J155*MJup_to_Mearth, U155))))</f>
        <v>6</v>
      </c>
      <c r="W155">
        <f>SQRT(P155/bigG)*Qs/((V155*Mearth_to_Msun)*(O155*Rsun_to_AU)^5)*(H155)^(13/2)/1000000000</f>
        <v>332509.49664160574</v>
      </c>
    </row>
    <row r="156" spans="1:23">
      <c r="A156">
        <v>1365</v>
      </c>
      <c r="B156" t="s">
        <v>154</v>
      </c>
      <c r="C156" t="s">
        <v>14</v>
      </c>
      <c r="D156">
        <v>4</v>
      </c>
      <c r="E156" s="1">
        <f>IF(COUNTIF(B$2:B$420, B156) &gt; 1, 1, 0)</f>
        <v>1</v>
      </c>
      <c r="F156">
        <v>4.6461860000000001</v>
      </c>
      <c r="G156">
        <v>0.05</v>
      </c>
      <c r="H156">
        <f t="shared" si="2"/>
        <v>0.05</v>
      </c>
      <c r="K156">
        <v>0.13600000000000001</v>
      </c>
      <c r="L156">
        <v>0.82</v>
      </c>
      <c r="M156">
        <v>0.72</v>
      </c>
      <c r="N156">
        <v>4.6100000000000003</v>
      </c>
      <c r="O156">
        <f>IF(M156&lt;&gt;"", M156, IF(AND(L156&lt;&gt;"", N156&lt;&gt;""), SQRT(bigG_mks*(L156*Msun_to_kg)/10^(N156-2))/Rsun_to_m))</f>
        <v>0.72</v>
      </c>
      <c r="P156">
        <f>IF(L156&lt;&gt;"", L156, 10^(N156-2)*(O156*Rsun_to_m)^2/bigG_mks/Msun_to_kg)</f>
        <v>0.82</v>
      </c>
      <c r="S156">
        <v>1.52</v>
      </c>
      <c r="T156">
        <v>1.4E-2</v>
      </c>
      <c r="U156">
        <f>IF(S156&lt;&gt;"", IF(S156&lt;Weiss_Rp_limit_1, 4*PI()/3*(S156*REarth)^3*(Weiss_dens_fac_1+Weiss_dens_fac_2*S156)/MEarth*1000, IF(S156&lt;Weiss_Rp_limit_2, Weiss_Mp_fac*(S156)^Weiss_Mp_exp, MJup_to_Mearth)))</f>
        <v>3.9706976313097804</v>
      </c>
      <c r="V156">
        <f>IF(Q156&lt;&gt;"", Q156, IF(R156&lt;&gt;"", R156, IF(I156&lt;&gt;"", I156*MJup_to_Mearth, IF(J156&lt;&gt;"", J156*MJup_to_Mearth, U156))))</f>
        <v>3.9706976313097804</v>
      </c>
      <c r="W156">
        <f>SQRT(P156/bigG)*Qs/((V156*Mearth_to_Msun)*(O156*Rsun_to_AU)^5)*(H156)^(13/2)/1000000000</f>
        <v>69908.745791195834</v>
      </c>
    </row>
    <row r="157" spans="1:23">
      <c r="A157">
        <v>1366</v>
      </c>
      <c r="B157" t="s">
        <v>154</v>
      </c>
      <c r="C157" t="s">
        <v>16</v>
      </c>
      <c r="D157">
        <v>4</v>
      </c>
      <c r="E157" s="1">
        <f>IF(COUNTIF(B$2:B$420, B157) &gt; 1, 1, 0)</f>
        <v>1</v>
      </c>
      <c r="F157">
        <v>7.2401929999999997</v>
      </c>
      <c r="G157">
        <v>6.7000000000000004E-2</v>
      </c>
      <c r="H157">
        <f t="shared" si="2"/>
        <v>6.7000000000000004E-2</v>
      </c>
      <c r="K157">
        <v>0.21</v>
      </c>
      <c r="L157">
        <v>0.82</v>
      </c>
      <c r="M157">
        <v>0.72</v>
      </c>
      <c r="N157">
        <v>4.6100000000000003</v>
      </c>
      <c r="O157">
        <f>IF(M157&lt;&gt;"", M157, IF(AND(L157&lt;&gt;"", N157&lt;&gt;""), SQRT(bigG_mks*(L157*Msun_to_kg)/10^(N157-2))/Rsun_to_m))</f>
        <v>0.72</v>
      </c>
      <c r="P157">
        <f>IF(L157&lt;&gt;"", L157, 10^(N157-2)*(O157*Rsun_to_m)^2/bigG_mks/Msun_to_kg)</f>
        <v>0.82</v>
      </c>
      <c r="S157">
        <v>2.35</v>
      </c>
      <c r="T157">
        <v>2.1999999999999999E-2</v>
      </c>
      <c r="U157">
        <f>IF(S157&lt;&gt;"", IF(S157&lt;Weiss_Rp_limit_1, 4*PI()/3*(S157*REarth)^3*(Weiss_dens_fac_1+Weiss_dens_fac_2*S157)/MEarth*1000, IF(S157&lt;Weiss_Rp_limit_2, Weiss_Mp_fac*(S157)^Weiss_Mp_exp, MJup_to_Mearth)))</f>
        <v>5.9545012657659271</v>
      </c>
      <c r="V157">
        <f>IF(Q157&lt;&gt;"", Q157, IF(R157&lt;&gt;"", R157, IF(I157&lt;&gt;"", I157*MJup_to_Mearth, IF(J157&lt;&gt;"", J157*MJup_to_Mearth, U157))))</f>
        <v>5.9545012657659271</v>
      </c>
      <c r="W157">
        <f>SQRT(P157/bigG)*Qs/((V157*Mearth_to_Msun)*(O157*Rsun_to_AU)^5)*(H157)^(13/2)/1000000000</f>
        <v>312416.61670236505</v>
      </c>
    </row>
    <row r="158" spans="1:23">
      <c r="A158">
        <v>1384</v>
      </c>
      <c r="B158" t="s">
        <v>57</v>
      </c>
      <c r="C158" t="s">
        <v>14</v>
      </c>
      <c r="D158">
        <v>2</v>
      </c>
      <c r="E158" s="1">
        <f>IF(COUNTIF(B$2:B$420, B158) &gt; 1, 1, 0)</f>
        <v>1</v>
      </c>
      <c r="F158">
        <v>2.4610690000000002</v>
      </c>
      <c r="G158">
        <v>3.5000000000000003E-2</v>
      </c>
      <c r="H158">
        <f t="shared" si="2"/>
        <v>3.5000000000000003E-2</v>
      </c>
      <c r="K158">
        <v>7.3999999999999996E-2</v>
      </c>
      <c r="L158">
        <v>1.02</v>
      </c>
      <c r="M158">
        <v>0.95</v>
      </c>
      <c r="N158">
        <v>4.46</v>
      </c>
      <c r="O158">
        <f>IF(M158&lt;&gt;"", M158, IF(AND(L158&lt;&gt;"", N158&lt;&gt;""), SQRT(bigG_mks*(L158*Msun_to_kg)/10^(N158-2))/Rsun_to_m))</f>
        <v>0.95</v>
      </c>
      <c r="P158">
        <f>IF(L158&lt;&gt;"", L158, 10^(N158-2)*(O158*Rsun_to_m)^2/bigG_mks/Msun_to_kg)</f>
        <v>1.02</v>
      </c>
      <c r="S158">
        <v>0.83</v>
      </c>
      <c r="T158">
        <v>8.0000000000000002E-3</v>
      </c>
      <c r="U158">
        <f>IF(S158&lt;&gt;"", IF(S158&lt;Weiss_Rp_limit_1, 4*PI()/3*(S158*REarth)^3*(Weiss_dens_fac_1+Weiss_dens_fac_2*S158)/MEarth*1000, IF(S158&lt;Weiss_Rp_limit_2, Weiss_Mp_fac*(S158)^Weiss_Mp_exp, MJup_to_Mearth)))</f>
        <v>0.54871823775094708</v>
      </c>
      <c r="V158">
        <f>IF(Q158&lt;&gt;"", Q158, IF(R158&lt;&gt;"", R158, IF(I158&lt;&gt;"", I158*MJup_to_Mearth, IF(J158&lt;&gt;"", J158*MJup_to_Mearth, U158))))</f>
        <v>0.54871823775094708</v>
      </c>
      <c r="W158">
        <f>SQRT(P158/bigG)*Qs/((V158*Mearth_to_Msun)*(O158*Rsun_to_AU)^5)*(H158)^(13/2)/1000000000</f>
        <v>13887.491555565428</v>
      </c>
    </row>
    <row r="159" spans="1:23">
      <c r="A159">
        <v>1385</v>
      </c>
      <c r="B159" t="s">
        <v>57</v>
      </c>
      <c r="C159" t="s">
        <v>16</v>
      </c>
      <c r="D159">
        <v>2</v>
      </c>
      <c r="E159" s="1">
        <f>IF(COUNTIF(B$2:B$420, B159) &gt; 1, 1, 0)</f>
        <v>1</v>
      </c>
      <c r="F159">
        <v>5.9603919999999997</v>
      </c>
      <c r="G159">
        <v>6.4000000000000001E-2</v>
      </c>
      <c r="H159">
        <f t="shared" si="2"/>
        <v>6.4000000000000001E-2</v>
      </c>
      <c r="K159">
        <v>0.25900000000000001</v>
      </c>
      <c r="L159">
        <v>1.02</v>
      </c>
      <c r="M159">
        <v>0.95</v>
      </c>
      <c r="N159">
        <v>4.46</v>
      </c>
      <c r="O159">
        <f>IF(M159&lt;&gt;"", M159, IF(AND(L159&lt;&gt;"", N159&lt;&gt;""), SQRT(bigG_mks*(L159*Msun_to_kg)/10^(N159-2))/Rsun_to_m))</f>
        <v>0.95</v>
      </c>
      <c r="P159">
        <f>IF(L159&lt;&gt;"", L159, 10^(N159-2)*(O159*Rsun_to_m)^2/bigG_mks/Msun_to_kg)</f>
        <v>1.02</v>
      </c>
      <c r="S159">
        <v>2.9</v>
      </c>
      <c r="T159">
        <v>2.7E-2</v>
      </c>
      <c r="U159">
        <f>IF(S159&lt;&gt;"", IF(S159&lt;Weiss_Rp_limit_1, 4*PI()/3*(S159*REarth)^3*(Weiss_dens_fac_1+Weiss_dens_fac_2*S159)/MEarth*1000, IF(S159&lt;Weiss_Rp_limit_2, Weiss_Mp_fac*(S159)^Weiss_Mp_exp, MJup_to_Mearth)))</f>
        <v>7.2407310786709891</v>
      </c>
      <c r="V159">
        <f>IF(Q159&lt;&gt;"", Q159, IF(R159&lt;&gt;"", R159, IF(I159&lt;&gt;"", I159*MJup_to_Mearth, IF(J159&lt;&gt;"", J159*MJup_to_Mearth, U159))))</f>
        <v>7.2407310786709891</v>
      </c>
      <c r="W159">
        <f>SQRT(P159/bigG)*Qs/((V159*Mearth_to_Msun)*(O159*Rsun_to_AU)^5)*(H159)^(13/2)/1000000000</f>
        <v>53200.820155516347</v>
      </c>
    </row>
    <row r="160" spans="1:23">
      <c r="A160">
        <v>1388</v>
      </c>
      <c r="B160" t="s">
        <v>49</v>
      </c>
      <c r="C160" t="s">
        <v>14</v>
      </c>
      <c r="D160">
        <v>2</v>
      </c>
      <c r="E160" s="1">
        <f>IF(COUNTIF(B$2:B$420, B160) &gt; 1, 1, 0)</f>
        <v>1</v>
      </c>
      <c r="F160">
        <v>2.2405080000000002</v>
      </c>
      <c r="G160">
        <v>2.7E-2</v>
      </c>
      <c r="H160">
        <f t="shared" si="2"/>
        <v>2.7E-2</v>
      </c>
      <c r="K160">
        <v>9.5000000000000001E-2</v>
      </c>
      <c r="L160">
        <v>0.53</v>
      </c>
      <c r="M160">
        <v>0.52</v>
      </c>
      <c r="N160">
        <v>4.74</v>
      </c>
      <c r="O160">
        <f>IF(M160&lt;&gt;"", M160, IF(AND(L160&lt;&gt;"", N160&lt;&gt;""), SQRT(bigG_mks*(L160*Msun_to_kg)/10^(N160-2))/Rsun_to_m))</f>
        <v>0.52</v>
      </c>
      <c r="P160">
        <f>IF(L160&lt;&gt;"", L160, 10^(N160-2)*(O160*Rsun_to_m)^2/bigG_mks/Msun_to_kg)</f>
        <v>0.53</v>
      </c>
      <c r="S160">
        <v>1.06</v>
      </c>
      <c r="T160">
        <v>0.01</v>
      </c>
      <c r="U160">
        <f>IF(S160&lt;&gt;"", IF(S160&lt;Weiss_Rp_limit_1, 4*PI()/3*(S160*REarth)^3*(Weiss_dens_fac_1+Weiss_dens_fac_2*S160)/MEarth*1000, IF(S160&lt;Weiss_Rp_limit_2, Weiss_Mp_fac*(S160)^Weiss_Mp_exp, MJup_to_Mearth)))</f>
        <v>1.3129149127187731</v>
      </c>
      <c r="V160">
        <f>IF(Q160&lt;&gt;"", Q160, IF(R160&lt;&gt;"", R160, IF(I160&lt;&gt;"", I160*MJup_to_Mearth, IF(J160&lt;&gt;"", J160*MJup_to_Mearth, U160))))</f>
        <v>1.3129149127187731</v>
      </c>
      <c r="W160">
        <f>SQRT(P160/bigG)*Qs/((V160*Mearth_to_Msun)*(O160*Rsun_to_AU)^5)*(H160)^(13/2)/1000000000</f>
        <v>15761.514926991043</v>
      </c>
    </row>
    <row r="161" spans="1:23">
      <c r="A161">
        <v>1389</v>
      </c>
      <c r="B161" t="s">
        <v>49</v>
      </c>
      <c r="C161" t="s">
        <v>16</v>
      </c>
      <c r="D161">
        <v>2</v>
      </c>
      <c r="E161" s="1">
        <f>IF(COUNTIF(B$2:B$420, B161) &gt; 1, 1, 0)</f>
        <v>1</v>
      </c>
      <c r="F161">
        <v>6.8277659999999996</v>
      </c>
      <c r="G161">
        <v>5.8000000000000003E-2</v>
      </c>
      <c r="H161">
        <f t="shared" si="2"/>
        <v>5.8000000000000003E-2</v>
      </c>
      <c r="K161">
        <v>0.10299999999999999</v>
      </c>
      <c r="L161">
        <v>0.53</v>
      </c>
      <c r="M161">
        <v>0.52</v>
      </c>
      <c r="N161">
        <v>4.74</v>
      </c>
      <c r="O161">
        <f>IF(M161&lt;&gt;"", M161, IF(AND(L161&lt;&gt;"", N161&lt;&gt;""), SQRT(bigG_mks*(L161*Msun_to_kg)/10^(N161-2))/Rsun_to_m))</f>
        <v>0.52</v>
      </c>
      <c r="P161">
        <f>IF(L161&lt;&gt;"", L161, 10^(N161-2)*(O161*Rsun_to_m)^2/bigG_mks/Msun_to_kg)</f>
        <v>0.53</v>
      </c>
      <c r="S161">
        <v>1.1599999999999999</v>
      </c>
      <c r="T161">
        <v>1.0999999999999999E-2</v>
      </c>
      <c r="U161">
        <f>IF(S161&lt;&gt;"", IF(S161&lt;Weiss_Rp_limit_1, 4*PI()/3*(S161*REarth)^3*(Weiss_dens_fac_1+Weiss_dens_fac_2*S161)/MEarth*1000, IF(S161&lt;Weiss_Rp_limit_2, Weiss_Mp_fac*(S161)^Weiss_Mp_exp, MJup_to_Mearth)))</f>
        <v>1.8174907867122543</v>
      </c>
      <c r="V161">
        <f>IF(Q161&lt;&gt;"", Q161, IF(R161&lt;&gt;"", R161, IF(I161&lt;&gt;"", I161*MJup_to_Mearth, IF(J161&lt;&gt;"", J161*MJup_to_Mearth, U161))))</f>
        <v>1.8174907867122543</v>
      </c>
      <c r="W161">
        <f>SQRT(P161/bigG)*Qs/((V161*Mearth_to_Msun)*(O161*Rsun_to_AU)^5)*(H161)^(13/2)/1000000000</f>
        <v>1639758.202490415</v>
      </c>
    </row>
    <row r="162" spans="1:23">
      <c r="A162">
        <v>1390</v>
      </c>
      <c r="B162" t="s">
        <v>186</v>
      </c>
      <c r="C162" t="s">
        <v>14</v>
      </c>
      <c r="D162">
        <v>2</v>
      </c>
      <c r="E162" s="1">
        <f>IF(COUNTIF(B$2:B$420, B162) &gt; 1, 1, 0)</f>
        <v>1</v>
      </c>
      <c r="F162">
        <v>5.5242420000000001</v>
      </c>
      <c r="G162">
        <v>6.0999999999999999E-2</v>
      </c>
      <c r="H162">
        <f t="shared" si="2"/>
        <v>6.0999999999999999E-2</v>
      </c>
      <c r="K162">
        <v>0.186</v>
      </c>
      <c r="L162">
        <v>0.95</v>
      </c>
      <c r="M162">
        <v>0.94</v>
      </c>
      <c r="N162">
        <v>4.49</v>
      </c>
      <c r="O162">
        <f>IF(M162&lt;&gt;"", M162, IF(AND(L162&lt;&gt;"", N162&lt;&gt;""), SQRT(bigG_mks*(L162*Msun_to_kg)/10^(N162-2))/Rsun_to_m))</f>
        <v>0.94</v>
      </c>
      <c r="P162">
        <f>IF(L162&lt;&gt;"", L162, 10^(N162-2)*(O162*Rsun_to_m)^2/bigG_mks/Msun_to_kg)</f>
        <v>0.95</v>
      </c>
      <c r="S162">
        <v>2.09</v>
      </c>
      <c r="T162">
        <v>1.9E-2</v>
      </c>
      <c r="U162">
        <f>IF(S162&lt;&gt;"", IF(S162&lt;Weiss_Rp_limit_1, 4*PI()/3*(S162*REarth)^3*(Weiss_dens_fac_1+Weiss_dens_fac_2*S162)/MEarth*1000, IF(S162&lt;Weiss_Rp_limit_2, Weiss_Mp_fac*(S162)^Weiss_Mp_exp, MJup_to_Mearth)))</f>
        <v>5.3393492111391936</v>
      </c>
      <c r="V162">
        <f>IF(Q162&lt;&gt;"", Q162, IF(R162&lt;&gt;"", R162, IF(I162&lt;&gt;"", I162*MJup_to_Mearth, IF(J162&lt;&gt;"", J162*MJup_to_Mearth, U162))))</f>
        <v>5.3393492111391936</v>
      </c>
      <c r="W162">
        <f>SQRT(P162/bigG)*Qs/((V162*Mearth_to_Msun)*(O162*Rsun_to_AU)^5)*(H162)^(13/2)/1000000000</f>
        <v>53731.255850758876</v>
      </c>
    </row>
    <row r="163" spans="1:23">
      <c r="A163">
        <v>1391</v>
      </c>
      <c r="B163" t="s">
        <v>186</v>
      </c>
      <c r="C163" t="s">
        <v>16</v>
      </c>
      <c r="D163">
        <v>2</v>
      </c>
      <c r="E163" s="1">
        <f>IF(COUNTIF(B$2:B$420, B163) &gt; 1, 1, 0)</f>
        <v>1</v>
      </c>
      <c r="F163">
        <v>8.77501</v>
      </c>
      <c r="G163">
        <v>8.3000000000000004E-2</v>
      </c>
      <c r="H163">
        <f t="shared" si="2"/>
        <v>8.3000000000000004E-2</v>
      </c>
      <c r="K163">
        <v>0.153</v>
      </c>
      <c r="L163">
        <v>0.95</v>
      </c>
      <c r="M163">
        <v>0.94</v>
      </c>
      <c r="N163">
        <v>4.49</v>
      </c>
      <c r="O163">
        <f>IF(M163&lt;&gt;"", M163, IF(AND(L163&lt;&gt;"", N163&lt;&gt;""), SQRT(bigG_mks*(L163*Msun_to_kg)/10^(N163-2))/Rsun_to_m))</f>
        <v>0.94</v>
      </c>
      <c r="P163">
        <f>IF(L163&lt;&gt;"", L163, 10^(N163-2)*(O163*Rsun_to_m)^2/bigG_mks/Msun_to_kg)</f>
        <v>0.95</v>
      </c>
      <c r="S163">
        <v>1.72</v>
      </c>
      <c r="T163">
        <v>1.6E-2</v>
      </c>
      <c r="U163">
        <f>IF(S163&lt;&gt;"", IF(S163&lt;Weiss_Rp_limit_1, 4*PI()/3*(S163*REarth)^3*(Weiss_dens_fac_1+Weiss_dens_fac_2*S163)/MEarth*1000, IF(S163&lt;Weiss_Rp_limit_2, Weiss_Mp_fac*(S163)^Weiss_Mp_exp, MJup_to_Mearth)))</f>
        <v>4.4544463810731099</v>
      </c>
      <c r="V163">
        <f>IF(Q163&lt;&gt;"", Q163, IF(R163&lt;&gt;"", R163, IF(I163&lt;&gt;"", I163*MJup_to_Mearth, IF(J163&lt;&gt;"", J163*MJup_to_Mearth, U163))))</f>
        <v>4.4544463810731099</v>
      </c>
      <c r="W163">
        <f>SQRT(P163/bigG)*Qs/((V163*Mearth_to_Msun)*(O163*Rsun_to_AU)^5)*(H163)^(13/2)/1000000000</f>
        <v>476744.02053960634</v>
      </c>
    </row>
    <row r="164" spans="1:23">
      <c r="A164">
        <v>1394</v>
      </c>
      <c r="B164" t="s">
        <v>143</v>
      </c>
      <c r="C164" t="s">
        <v>14</v>
      </c>
      <c r="D164">
        <v>3</v>
      </c>
      <c r="E164" s="1">
        <f>IF(COUNTIF(B$2:B$420, B164) &gt; 1, 1, 0)</f>
        <v>1</v>
      </c>
      <c r="F164">
        <v>4.3627050000000001</v>
      </c>
      <c r="G164">
        <v>5.0999999999999997E-2</v>
      </c>
      <c r="H164">
        <f t="shared" si="2"/>
        <v>5.0999999999999997E-2</v>
      </c>
      <c r="K164">
        <v>0.14499999999999999</v>
      </c>
      <c r="L164">
        <v>1.29</v>
      </c>
      <c r="M164">
        <v>0.9</v>
      </c>
      <c r="N164">
        <v>4.49</v>
      </c>
      <c r="O164">
        <f>IF(M164&lt;&gt;"", M164, IF(AND(L164&lt;&gt;"", N164&lt;&gt;""), SQRT(bigG_mks*(L164*Msun_to_kg)/10^(N164-2))/Rsun_to_m))</f>
        <v>0.9</v>
      </c>
      <c r="P164">
        <f>IF(L164&lt;&gt;"", L164, 10^(N164-2)*(O164*Rsun_to_m)^2/bigG_mks/Msun_to_kg)</f>
        <v>1.29</v>
      </c>
      <c r="S164">
        <v>1.63</v>
      </c>
      <c r="T164">
        <v>1.4999999999999999E-2</v>
      </c>
      <c r="U164">
        <f>IF(S164&lt;&gt;"", IF(S164&lt;Weiss_Rp_limit_1, 4*PI()/3*(S164*REarth)^3*(Weiss_dens_fac_1+Weiss_dens_fac_2*S164)/MEarth*1000, IF(S164&lt;Weiss_Rp_limit_2, Weiss_Mp_fac*(S164)^Weiss_Mp_exp, MJup_to_Mearth)))</f>
        <v>4.2372759891639546</v>
      </c>
      <c r="V164">
        <f>IF(Q164&lt;&gt;"", Q164, IF(R164&lt;&gt;"", R164, IF(I164&lt;&gt;"", I164*MJup_to_Mearth, IF(J164&lt;&gt;"", J164*MJup_to_Mearth, U164))))</f>
        <v>4.2372759891639546</v>
      </c>
      <c r="W164">
        <f>SQRT(P164/bigG)*Qs/((V164*Mearth_to_Msun)*(O164*Rsun_to_AU)^5)*(H164)^(13/2)/1000000000</f>
        <v>30623.198941675175</v>
      </c>
    </row>
    <row r="165" spans="1:23">
      <c r="A165">
        <v>1395</v>
      </c>
      <c r="B165" t="s">
        <v>143</v>
      </c>
      <c r="C165" t="s">
        <v>16</v>
      </c>
      <c r="D165">
        <v>3</v>
      </c>
      <c r="E165" s="1">
        <f>IF(COUNTIF(B$2:B$420, B165) &gt; 1, 1, 0)</f>
        <v>1</v>
      </c>
      <c r="F165">
        <v>6.941357</v>
      </c>
      <c r="G165">
        <v>6.9000000000000006E-2</v>
      </c>
      <c r="H165">
        <f t="shared" si="2"/>
        <v>6.9000000000000006E-2</v>
      </c>
      <c r="K165">
        <v>0.23499999999999999</v>
      </c>
      <c r="L165">
        <v>1.29</v>
      </c>
      <c r="M165">
        <v>0.9</v>
      </c>
      <c r="N165">
        <v>4.49</v>
      </c>
      <c r="O165">
        <f>IF(M165&lt;&gt;"", M165, IF(AND(L165&lt;&gt;"", N165&lt;&gt;""), SQRT(bigG_mks*(L165*Msun_to_kg)/10^(N165-2))/Rsun_to_m))</f>
        <v>0.9</v>
      </c>
      <c r="P165">
        <f>IF(L165&lt;&gt;"", L165, 10^(N165-2)*(O165*Rsun_to_m)^2/bigG_mks/Msun_to_kg)</f>
        <v>1.29</v>
      </c>
      <c r="S165">
        <v>2.63</v>
      </c>
      <c r="T165">
        <v>2.4E-2</v>
      </c>
      <c r="U165">
        <f>IF(S165&lt;&gt;"", IF(S165&lt;Weiss_Rp_limit_1, 4*PI()/3*(S165*REarth)^3*(Weiss_dens_fac_1+Weiss_dens_fac_2*S165)/MEarth*1000, IF(S165&lt;Weiss_Rp_limit_2, Weiss_Mp_fac*(S165)^Weiss_Mp_exp, MJup_to_Mearth)))</f>
        <v>6.6116693461903191</v>
      </c>
      <c r="V165">
        <f>IF(Q165&lt;&gt;"", Q165, IF(R165&lt;&gt;"", R165, IF(I165&lt;&gt;"", I165*MJup_to_Mearth, IF(J165&lt;&gt;"", J165*MJup_to_Mearth, U165))))</f>
        <v>6.6116693461903191</v>
      </c>
      <c r="W165">
        <f>SQRT(P165/bigG)*Qs/((V165*Mearth_to_Msun)*(O165*Rsun_to_AU)^5)*(H165)^(13/2)/1000000000</f>
        <v>140003.57542970491</v>
      </c>
    </row>
    <row r="166" spans="1:23">
      <c r="A166">
        <v>700</v>
      </c>
      <c r="B166" t="s">
        <v>21</v>
      </c>
      <c r="C166" t="s">
        <v>22</v>
      </c>
      <c r="D166">
        <v>5</v>
      </c>
      <c r="E166" s="1">
        <f>IF(COUNTIF(B$2:B$420, B166) &gt; 1, 1, 0)</f>
        <v>1</v>
      </c>
      <c r="F166">
        <v>0.74295999999999995</v>
      </c>
      <c r="G166">
        <v>1.2999999999999999E-2</v>
      </c>
      <c r="H166">
        <f t="shared" si="2"/>
        <v>1.2999999999999999E-2</v>
      </c>
      <c r="K166">
        <v>7.1999999999999995E-2</v>
      </c>
      <c r="L166">
        <v>0.54</v>
      </c>
      <c r="M166">
        <v>0.53</v>
      </c>
      <c r="N166">
        <v>4.74</v>
      </c>
      <c r="O166">
        <f>IF(M166&lt;&gt;"", M166, IF(AND(L166&lt;&gt;"", N166&lt;&gt;""), SQRT(bigG_mks*(L166*Msun_to_kg)/10^(N166-2))/Rsun_to_m))</f>
        <v>0.53</v>
      </c>
      <c r="P166">
        <f>IF(L166&lt;&gt;"", L166, 10^(N166-2)*(O166*Rsun_to_m)^2/bigG_mks/Msun_to_kg)</f>
        <v>0.54</v>
      </c>
      <c r="S166">
        <v>0.81</v>
      </c>
      <c r="T166">
        <v>7.0000000000000001E-3</v>
      </c>
      <c r="U166">
        <f>IF(S166&lt;&gt;"", IF(S166&lt;Weiss_Rp_limit_1, 4*PI()/3*(S166*REarth)^3*(Weiss_dens_fac_1+Weiss_dens_fac_2*S166)/MEarth*1000, IF(S166&lt;Weiss_Rp_limit_2, Weiss_Mp_fac*(S166)^Weiss_Mp_exp, MJup_to_Mearth)))</f>
        <v>0.50340579950124309</v>
      </c>
      <c r="V166">
        <f>IF(Q166&lt;&gt;"", Q166, IF(R166&lt;&gt;"", R166, IF(I166&lt;&gt;"", I166*MJup_to_Mearth, IF(J166&lt;&gt;"", J166*MJup_to_Mearth, U166))))</f>
        <v>0.50340579950124309</v>
      </c>
      <c r="W166">
        <f>SQRT(P166/bigG)*Qs/((V166*Mearth_to_Msun)*(O166*Rsun_to_AU)^5)*(H166)^(13/2)/1000000000</f>
        <v>326.12189904125728</v>
      </c>
    </row>
    <row r="167" spans="1:23">
      <c r="A167">
        <v>699</v>
      </c>
      <c r="B167" t="s">
        <v>21</v>
      </c>
      <c r="C167" t="s">
        <v>20</v>
      </c>
      <c r="D167">
        <v>5</v>
      </c>
      <c r="E167" s="1">
        <f>IF(COUNTIF(B$2:B$420, B167) &gt; 1, 1, 0)</f>
        <v>1</v>
      </c>
      <c r="F167">
        <v>2.8959999999999999</v>
      </c>
      <c r="G167">
        <v>3.2300000000000002E-2</v>
      </c>
      <c r="H167">
        <f t="shared" si="2"/>
        <v>3.2300000000000002E-2</v>
      </c>
      <c r="K167">
        <v>0.13400000000000001</v>
      </c>
      <c r="L167">
        <v>0.54</v>
      </c>
      <c r="M167">
        <v>0.53</v>
      </c>
      <c r="N167">
        <v>4.74</v>
      </c>
      <c r="O167">
        <f>IF(M167&lt;&gt;"", M167, IF(AND(L167&lt;&gt;"", N167&lt;&gt;""), SQRT(bigG_mks*(L167*Msun_to_kg)/10^(N167-2))/Rsun_to_m))</f>
        <v>0.53</v>
      </c>
      <c r="P167">
        <f>IF(L167&lt;&gt;"", L167, 10^(N167-2)*(O167*Rsun_to_m)^2/bigG_mks/Msun_to_kg)</f>
        <v>0.54</v>
      </c>
      <c r="S167">
        <v>1.5</v>
      </c>
      <c r="T167">
        <v>1.4E-2</v>
      </c>
      <c r="U167">
        <f>IF(S167&lt;&gt;"", IF(S167&lt;Weiss_Rp_limit_1, 4*PI()/3*(S167*REarth)^3*(Weiss_dens_fac_1+Weiss_dens_fac_2*S167)/MEarth*1000, IF(S167&lt;Weiss_Rp_limit_2, Weiss_Mp_fac*(S167)^Weiss_Mp_exp, MJup_to_Mearth)))</f>
        <v>3.9220863491936346</v>
      </c>
      <c r="V167">
        <f>IF(Q167&lt;&gt;"", Q167, IF(R167&lt;&gt;"", R167, IF(I167&lt;&gt;"", I167*MJup_to_Mearth, IF(J167&lt;&gt;"", J167*MJup_to_Mearth, U167))))</f>
        <v>3.9220863491936346</v>
      </c>
      <c r="W167">
        <f>SQRT(P167/bigG)*Qs/((V167*Mearth_to_Msun)*(O167*Rsun_to_AU)^5)*(H167)^(13/2)/1000000000</f>
        <v>15522.64164068788</v>
      </c>
    </row>
    <row r="168" spans="1:23">
      <c r="A168">
        <v>696</v>
      </c>
      <c r="B168" t="s">
        <v>21</v>
      </c>
      <c r="C168" t="s">
        <v>14</v>
      </c>
      <c r="D168">
        <v>5</v>
      </c>
      <c r="E168" s="1">
        <f>IF(COUNTIF(B$2:B$420, B168) &gt; 1, 1, 0)</f>
        <v>1</v>
      </c>
      <c r="F168">
        <v>5.9012399999999996</v>
      </c>
      <c r="G168">
        <v>0.05</v>
      </c>
      <c r="H168">
        <f t="shared" si="2"/>
        <v>0.05</v>
      </c>
      <c r="I168">
        <v>4.0999999999999996</v>
      </c>
      <c r="K168">
        <v>0.19600000000000001</v>
      </c>
      <c r="L168">
        <v>0.54</v>
      </c>
      <c r="M168">
        <v>0.53</v>
      </c>
      <c r="N168">
        <v>4.74</v>
      </c>
      <c r="O168">
        <f>IF(M168&lt;&gt;"", M168, IF(AND(L168&lt;&gt;"", N168&lt;&gt;""), SQRT(bigG_mks*(L168*Msun_to_kg)/10^(N168-2))/Rsun_to_m))</f>
        <v>0.53</v>
      </c>
      <c r="P168">
        <f>IF(L168&lt;&gt;"", L168, 10^(N168-2)*(O168*Rsun_to_m)^2/bigG_mks/Msun_to_kg)</f>
        <v>0.54</v>
      </c>
      <c r="Q168">
        <v>1303</v>
      </c>
      <c r="S168">
        <v>2.2000000000000002</v>
      </c>
      <c r="T168">
        <v>0.02</v>
      </c>
      <c r="U168">
        <f>IF(S168&lt;&gt;"", IF(S168&lt;Weiss_Rp_limit_1, 4*PI()/3*(S168*REarth)^3*(Weiss_dens_fac_1+Weiss_dens_fac_2*S168)/MEarth*1000, IF(S168&lt;Weiss_Rp_limit_2, Weiss_Mp_fac*(S168)^Weiss_Mp_exp, MJup_to_Mearth)))</f>
        <v>5.6002236741307838</v>
      </c>
      <c r="V168">
        <f>IF(Q168&lt;&gt;"", Q168, IF(R168&lt;&gt;"", R168, IF(I168&lt;&gt;"", I168*MJup_to_Mearth, IF(J168&lt;&gt;"", J168*MJup_to_Mearth, U168))))</f>
        <v>1303</v>
      </c>
      <c r="W168">
        <f>SQRT(P168/bigG)*Qs/((V168*Mearth_to_Msun)*(O168*Rsun_to_AU)^5)*(H168)^(13/2)/1000000000</f>
        <v>799.88398138878495</v>
      </c>
    </row>
    <row r="169" spans="1:23">
      <c r="A169">
        <v>697</v>
      </c>
      <c r="B169" t="s">
        <v>21</v>
      </c>
      <c r="C169" t="s">
        <v>16</v>
      </c>
      <c r="D169">
        <v>5</v>
      </c>
      <c r="E169" s="1">
        <f>IF(COUNTIF(B$2:B$420, B169) &gt; 1, 1, 0)</f>
        <v>1</v>
      </c>
      <c r="F169">
        <v>8.7522000000000002</v>
      </c>
      <c r="G169">
        <v>0.09</v>
      </c>
      <c r="H169">
        <f t="shared" si="2"/>
        <v>0.09</v>
      </c>
      <c r="I169">
        <v>0.5</v>
      </c>
      <c r="K169">
        <v>0.17799999999999999</v>
      </c>
      <c r="L169">
        <v>0.54</v>
      </c>
      <c r="M169">
        <v>0.53</v>
      </c>
      <c r="N169">
        <v>4.74</v>
      </c>
      <c r="O169">
        <f>IF(M169&lt;&gt;"", M169, IF(AND(L169&lt;&gt;"", N169&lt;&gt;""), SQRT(bigG_mks*(L169*Msun_to_kg)/10^(N169-2))/Rsun_to_m))</f>
        <v>0.53</v>
      </c>
      <c r="P169">
        <f>IF(L169&lt;&gt;"", L169, 10^(N169-2)*(O169*Rsun_to_m)^2/bigG_mks/Msun_to_kg)</f>
        <v>0.54</v>
      </c>
      <c r="Q169">
        <v>158.9</v>
      </c>
      <c r="S169">
        <v>2</v>
      </c>
      <c r="T169">
        <v>1.7999999999999999E-2</v>
      </c>
      <c r="U169">
        <f>IF(S169&lt;&gt;"", IF(S169&lt;Weiss_Rp_limit_1, 4*PI()/3*(S169*REarth)^3*(Weiss_dens_fac_1+Weiss_dens_fac_2*S169)/MEarth*1000, IF(S169&lt;Weiss_Rp_limit_2, Weiss_Mp_fac*(S169)^Weiss_Mp_exp, MJup_to_Mearth)))</f>
        <v>5.1251924294763826</v>
      </c>
      <c r="V169">
        <f>IF(Q169&lt;&gt;"", Q169, IF(R169&lt;&gt;"", R169, IF(I169&lt;&gt;"", I169*MJup_to_Mearth, IF(J169&lt;&gt;"", J169*MJup_to_Mearth, U169))))</f>
        <v>158.9</v>
      </c>
      <c r="W169">
        <f>SQRT(P169/bigG)*Qs/((V169*Mearth_to_Msun)*(O169*Rsun_to_AU)^5)*(H169)^(13/2)/1000000000</f>
        <v>299308.32828567631</v>
      </c>
    </row>
    <row r="170" spans="1:23">
      <c r="A170">
        <v>1401</v>
      </c>
      <c r="B170" t="s">
        <v>31</v>
      </c>
      <c r="C170" t="s">
        <v>14</v>
      </c>
      <c r="D170">
        <v>2</v>
      </c>
      <c r="E170" s="1">
        <f>IF(COUNTIF(B$2:B$420, B170) &gt; 1, 1, 0)</f>
        <v>1</v>
      </c>
      <c r="F170">
        <v>1.653888</v>
      </c>
      <c r="G170">
        <v>2.7E-2</v>
      </c>
      <c r="H170">
        <f t="shared" si="2"/>
        <v>2.7E-2</v>
      </c>
      <c r="K170">
        <v>0.09</v>
      </c>
      <c r="L170">
        <v>0.91</v>
      </c>
      <c r="M170">
        <v>0.89</v>
      </c>
      <c r="N170">
        <v>4.5</v>
      </c>
      <c r="O170">
        <f>IF(M170&lt;&gt;"", M170, IF(AND(L170&lt;&gt;"", N170&lt;&gt;""), SQRT(bigG_mks*(L170*Msun_to_kg)/10^(N170-2))/Rsun_to_m))</f>
        <v>0.89</v>
      </c>
      <c r="P170">
        <f>IF(L170&lt;&gt;"", L170, 10^(N170-2)*(O170*Rsun_to_m)^2/bigG_mks/Msun_to_kg)</f>
        <v>0.91</v>
      </c>
      <c r="S170">
        <v>1.01</v>
      </c>
      <c r="T170">
        <v>8.9999999999999993E-3</v>
      </c>
      <c r="U170">
        <f>IF(S170&lt;&gt;"", IF(S170&lt;Weiss_Rp_limit_1, 4*PI()/3*(S170*REarth)^3*(Weiss_dens_fac_1+Weiss_dens_fac_2*S170)/MEarth*1000, IF(S170&lt;Weiss_Rp_limit_2, Weiss_Mp_fac*(S170)^Weiss_Mp_exp, MJup_to_Mearth)))</f>
        <v>1.1037906260304831</v>
      </c>
      <c r="V170">
        <f>IF(Q170&lt;&gt;"", Q170, IF(R170&lt;&gt;"", R170, IF(I170&lt;&gt;"", I170*MJup_to_Mearth, IF(J170&lt;&gt;"", J170*MJup_to_Mearth, U170))))</f>
        <v>1.1037906260304831</v>
      </c>
      <c r="W170">
        <f>SQRT(P170/bigG)*Qs/((V170*Mearth_to_Msun)*(O170*Rsun_to_AU)^5)*(H170)^(13/2)/1000000000</f>
        <v>1672.6199932952561</v>
      </c>
    </row>
    <row r="171" spans="1:23">
      <c r="A171">
        <v>1402</v>
      </c>
      <c r="B171" t="s">
        <v>31</v>
      </c>
      <c r="C171" t="s">
        <v>16</v>
      </c>
      <c r="D171">
        <v>2</v>
      </c>
      <c r="E171" s="1">
        <f>IF(COUNTIF(B$2:B$420, B171) &gt; 1, 1, 0)</f>
        <v>1</v>
      </c>
      <c r="F171">
        <v>4.3372339999999996</v>
      </c>
      <c r="G171">
        <v>5.0999999999999997E-2</v>
      </c>
      <c r="H171">
        <f t="shared" si="2"/>
        <v>5.0999999999999997E-2</v>
      </c>
      <c r="K171">
        <v>0.14899999999999999</v>
      </c>
      <c r="L171">
        <v>0.91</v>
      </c>
      <c r="M171">
        <v>0.89</v>
      </c>
      <c r="N171">
        <v>4.5</v>
      </c>
      <c r="O171">
        <f>IF(M171&lt;&gt;"", M171, IF(AND(L171&lt;&gt;"", N171&lt;&gt;""), SQRT(bigG_mks*(L171*Msun_to_kg)/10^(N171-2))/Rsun_to_m))</f>
        <v>0.89</v>
      </c>
      <c r="P171">
        <f>IF(L171&lt;&gt;"", L171, 10^(N171-2)*(O171*Rsun_to_m)^2/bigG_mks/Msun_to_kg)</f>
        <v>0.91</v>
      </c>
      <c r="S171">
        <v>1.67</v>
      </c>
      <c r="T171">
        <v>1.4999999999999999E-2</v>
      </c>
      <c r="U171">
        <f>IF(S171&lt;&gt;"", IF(S171&lt;Weiss_Rp_limit_1, 4*PI()/3*(S171*REarth)^3*(Weiss_dens_fac_1+Weiss_dens_fac_2*S171)/MEarth*1000, IF(S171&lt;Weiss_Rp_limit_2, Weiss_Mp_fac*(S171)^Weiss_Mp_exp, MJup_to_Mearth)))</f>
        <v>4.3338971254020509</v>
      </c>
      <c r="V171">
        <f>IF(Q171&lt;&gt;"", Q171, IF(R171&lt;&gt;"", R171, IF(I171&lt;&gt;"", I171*MJup_to_Mearth, IF(J171&lt;&gt;"", J171*MJup_to_Mearth, U171))))</f>
        <v>4.3338971254020509</v>
      </c>
      <c r="W171">
        <f>SQRT(P171/bigG)*Qs/((V171*Mearth_to_Msun)*(O171*Rsun_to_AU)^5)*(H171)^(13/2)/1000000000</f>
        <v>26591.758909129774</v>
      </c>
    </row>
    <row r="172" spans="1:23">
      <c r="A172">
        <v>1403</v>
      </c>
      <c r="B172" t="s">
        <v>32</v>
      </c>
      <c r="C172" t="s">
        <v>14</v>
      </c>
      <c r="D172">
        <v>2</v>
      </c>
      <c r="E172" s="1">
        <f>IF(COUNTIF(B$2:B$420, B172) &gt; 1, 1, 0)</f>
        <v>1</v>
      </c>
      <c r="F172">
        <v>1.6783269999999999</v>
      </c>
      <c r="G172">
        <v>2.8000000000000001E-2</v>
      </c>
      <c r="H172">
        <f t="shared" si="2"/>
        <v>2.8000000000000001E-2</v>
      </c>
      <c r="K172">
        <v>0.128</v>
      </c>
      <c r="L172">
        <v>1.0900000000000001</v>
      </c>
      <c r="M172">
        <v>1.18</v>
      </c>
      <c r="N172">
        <v>4.3099999999999996</v>
      </c>
      <c r="O172">
        <f>IF(M172&lt;&gt;"", M172, IF(AND(L172&lt;&gt;"", N172&lt;&gt;""), SQRT(bigG_mks*(L172*Msun_to_kg)/10^(N172-2))/Rsun_to_m))</f>
        <v>1.18</v>
      </c>
      <c r="P172">
        <f>IF(L172&lt;&gt;"", L172, 10^(N172-2)*(O172*Rsun_to_m)^2/bigG_mks/Msun_to_kg)</f>
        <v>1.0900000000000001</v>
      </c>
      <c r="S172">
        <v>1.43</v>
      </c>
      <c r="T172">
        <v>1.2999999999999999E-2</v>
      </c>
      <c r="U172">
        <f>IF(S172&lt;&gt;"", IF(S172&lt;Weiss_Rp_limit_1, 4*PI()/3*(S172*REarth)^3*(Weiss_dens_fac_1+Weiss_dens_fac_2*S172)/MEarth*1000, IF(S172&lt;Weiss_Rp_limit_2, Weiss_Mp_fac*(S172)^Weiss_Mp_exp, MJup_to_Mearth)))</f>
        <v>3.8947496098157601</v>
      </c>
      <c r="V172">
        <f>IF(Q172&lt;&gt;"", Q172, IF(R172&lt;&gt;"", R172, IF(I172&lt;&gt;"", I172*MJup_to_Mearth, IF(J172&lt;&gt;"", J172*MJup_to_Mearth, U172))))</f>
        <v>3.8947496098157601</v>
      </c>
      <c r="W172">
        <f>SQRT(P172/bigG)*Qs/((V172*Mearth_to_Msun)*(O172*Rsun_to_AU)^5)*(H172)^(13/2)/1000000000</f>
        <v>160.39828813560368</v>
      </c>
    </row>
    <row r="173" spans="1:23">
      <c r="A173">
        <v>1404</v>
      </c>
      <c r="B173" t="s">
        <v>32</v>
      </c>
      <c r="C173" t="s">
        <v>16</v>
      </c>
      <c r="D173">
        <v>2</v>
      </c>
      <c r="E173" s="1">
        <f>IF(COUNTIF(B$2:B$420, B173) &gt; 1, 1, 0)</f>
        <v>1</v>
      </c>
      <c r="F173">
        <v>3.5538219999999998</v>
      </c>
      <c r="G173">
        <v>4.5999999999999999E-2</v>
      </c>
      <c r="H173">
        <f t="shared" si="2"/>
        <v>4.5999999999999999E-2</v>
      </c>
      <c r="K173">
        <v>0.14499999999999999</v>
      </c>
      <c r="L173">
        <v>1.0900000000000001</v>
      </c>
      <c r="M173">
        <v>1.18</v>
      </c>
      <c r="N173">
        <v>4.3099999999999996</v>
      </c>
      <c r="O173">
        <f>IF(M173&lt;&gt;"", M173, IF(AND(L173&lt;&gt;"", N173&lt;&gt;""), SQRT(bigG_mks*(L173*Msun_to_kg)/10^(N173-2))/Rsun_to_m))</f>
        <v>1.18</v>
      </c>
      <c r="P173">
        <f>IF(L173&lt;&gt;"", L173, 10^(N173-2)*(O173*Rsun_to_m)^2/bigG_mks/Msun_to_kg)</f>
        <v>1.0900000000000001</v>
      </c>
      <c r="S173">
        <v>1.63</v>
      </c>
      <c r="T173">
        <v>1.4999999999999999E-2</v>
      </c>
      <c r="U173">
        <f>IF(S173&lt;&gt;"", IF(S173&lt;Weiss_Rp_limit_1, 4*PI()/3*(S173*REarth)^3*(Weiss_dens_fac_1+Weiss_dens_fac_2*S173)/MEarth*1000, IF(S173&lt;Weiss_Rp_limit_2, Weiss_Mp_fac*(S173)^Weiss_Mp_exp, MJup_to_Mearth)))</f>
        <v>4.2372759891639546</v>
      </c>
      <c r="V173">
        <f>IF(Q173&lt;&gt;"", Q173, IF(R173&lt;&gt;"", R173, IF(I173&lt;&gt;"", I173*MJup_to_Mearth, IF(J173&lt;&gt;"", J173*MJup_to_Mearth, U173))))</f>
        <v>4.2372759891639546</v>
      </c>
      <c r="W173">
        <f>SQRT(P173/bigG)*Qs/((V173*Mearth_to_Msun)*(O173*Rsun_to_AU)^5)*(H173)^(13/2)/1000000000</f>
        <v>3715.2771925305342</v>
      </c>
    </row>
    <row r="174" spans="1:23">
      <c r="A174">
        <v>1410</v>
      </c>
      <c r="B174" t="s">
        <v>50</v>
      </c>
      <c r="C174" t="s">
        <v>14</v>
      </c>
      <c r="D174">
        <v>3</v>
      </c>
      <c r="E174" s="1">
        <f>IF(COUNTIF(B$2:B$420, B174) &gt; 1, 1, 0)</f>
        <v>1</v>
      </c>
      <c r="F174">
        <v>2.248329</v>
      </c>
      <c r="G174">
        <v>3.2000000000000001E-2</v>
      </c>
      <c r="H174">
        <f t="shared" si="2"/>
        <v>3.2000000000000001E-2</v>
      </c>
      <c r="K174">
        <v>0.13600000000000001</v>
      </c>
      <c r="L174">
        <v>0.98</v>
      </c>
      <c r="M174">
        <v>0.8</v>
      </c>
      <c r="N174">
        <v>4.5599999999999996</v>
      </c>
      <c r="O174">
        <f>IF(M174&lt;&gt;"", M174, IF(AND(L174&lt;&gt;"", N174&lt;&gt;""), SQRT(bigG_mks*(L174*Msun_to_kg)/10^(N174-2))/Rsun_to_m))</f>
        <v>0.8</v>
      </c>
      <c r="P174">
        <f>IF(L174&lt;&gt;"", L174, 10^(N174-2)*(O174*Rsun_to_m)^2/bigG_mks/Msun_to_kg)</f>
        <v>0.98</v>
      </c>
      <c r="S174">
        <v>1.52</v>
      </c>
      <c r="T174">
        <v>1.4E-2</v>
      </c>
      <c r="U174">
        <f>IF(S174&lt;&gt;"", IF(S174&lt;Weiss_Rp_limit_1, 4*PI()/3*(S174*REarth)^3*(Weiss_dens_fac_1+Weiss_dens_fac_2*S174)/MEarth*1000, IF(S174&lt;Weiss_Rp_limit_2, Weiss_Mp_fac*(S174)^Weiss_Mp_exp, MJup_to_Mearth)))</f>
        <v>3.9706976313097804</v>
      </c>
      <c r="V174">
        <f>IF(Q174&lt;&gt;"", Q174, IF(R174&lt;&gt;"", R174, IF(I174&lt;&gt;"", I174*MJup_to_Mearth, IF(J174&lt;&gt;"", J174*MJup_to_Mearth, U174))))</f>
        <v>3.9706976313097804</v>
      </c>
      <c r="W174">
        <f>SQRT(P174/bigG)*Qs/((V174*Mearth_to_Msun)*(O174*Rsun_to_AU)^5)*(H174)^(13/2)/1000000000</f>
        <v>2480.9613603331527</v>
      </c>
    </row>
    <row r="175" spans="1:23">
      <c r="A175">
        <v>1411</v>
      </c>
      <c r="B175" t="s">
        <v>50</v>
      </c>
      <c r="C175" t="s">
        <v>16</v>
      </c>
      <c r="D175">
        <v>3</v>
      </c>
      <c r="E175" s="1">
        <f>IF(COUNTIF(B$2:B$420, B175) &gt; 1, 1, 0)</f>
        <v>1</v>
      </c>
      <c r="F175">
        <v>4.5803580000000004</v>
      </c>
      <c r="G175">
        <v>5.0999999999999997E-2</v>
      </c>
      <c r="H175">
        <f t="shared" si="2"/>
        <v>5.0999999999999997E-2</v>
      </c>
      <c r="K175">
        <v>0.125</v>
      </c>
      <c r="L175">
        <v>0.98</v>
      </c>
      <c r="M175">
        <v>0.8</v>
      </c>
      <c r="N175">
        <v>4.5599999999999996</v>
      </c>
      <c r="O175">
        <f>IF(M175&lt;&gt;"", M175, IF(AND(L175&lt;&gt;"", N175&lt;&gt;""), SQRT(bigG_mks*(L175*Msun_to_kg)/10^(N175-2))/Rsun_to_m))</f>
        <v>0.8</v>
      </c>
      <c r="P175">
        <f>IF(L175&lt;&gt;"", L175, 10^(N175-2)*(O175*Rsun_to_m)^2/bigG_mks/Msun_to_kg)</f>
        <v>0.98</v>
      </c>
      <c r="S175">
        <v>1.4</v>
      </c>
      <c r="T175">
        <v>1.2999999999999999E-2</v>
      </c>
      <c r="U175">
        <f>IF(S175&lt;&gt;"", IF(S175&lt;Weiss_Rp_limit_1, 4*PI()/3*(S175*REarth)^3*(Weiss_dens_fac_1+Weiss_dens_fac_2*S175)/MEarth*1000, IF(S175&lt;Weiss_Rp_limit_2, Weiss_Mp_fac*(S175)^Weiss_Mp_exp, MJup_to_Mearth)))</f>
        <v>3.6036600725590229</v>
      </c>
      <c r="V175">
        <f>IF(Q175&lt;&gt;"", Q175, IF(R175&lt;&gt;"", R175, IF(I175&lt;&gt;"", I175*MJup_to_Mearth, IF(J175&lt;&gt;"", J175*MJup_to_Mearth, U175))))</f>
        <v>3.6036600725590229</v>
      </c>
      <c r="W175">
        <f>SQRT(P175/bigG)*Qs/((V175*Mearth_to_Msun)*(O175*Rsun_to_AU)^5)*(H175)^(13/2)/1000000000</f>
        <v>56555.426884853092</v>
      </c>
    </row>
    <row r="176" spans="1:23">
      <c r="A176">
        <v>1412</v>
      </c>
      <c r="B176" t="s">
        <v>50</v>
      </c>
      <c r="C176" t="s">
        <v>23</v>
      </c>
      <c r="D176">
        <v>3</v>
      </c>
      <c r="E176" s="1">
        <f>IF(COUNTIF(B$2:B$420, B176) &gt; 1, 1, 0)</f>
        <v>1</v>
      </c>
      <c r="F176">
        <v>6.7668879999999998</v>
      </c>
      <c r="G176">
        <v>6.6000000000000003E-2</v>
      </c>
      <c r="H176">
        <f t="shared" si="2"/>
        <v>6.6000000000000003E-2</v>
      </c>
      <c r="K176">
        <v>0.108</v>
      </c>
      <c r="L176">
        <v>0.98</v>
      </c>
      <c r="M176">
        <v>0.8</v>
      </c>
      <c r="N176">
        <v>4.5599999999999996</v>
      </c>
      <c r="O176">
        <f>IF(M176&lt;&gt;"", M176, IF(AND(L176&lt;&gt;"", N176&lt;&gt;""), SQRT(bigG_mks*(L176*Msun_to_kg)/10^(N176-2))/Rsun_to_m))</f>
        <v>0.8</v>
      </c>
      <c r="P176">
        <f>IF(L176&lt;&gt;"", L176, 10^(N176-2)*(O176*Rsun_to_m)^2/bigG_mks/Msun_to_kg)</f>
        <v>0.98</v>
      </c>
      <c r="S176">
        <v>1.21</v>
      </c>
      <c r="T176">
        <v>1.0999999999999999E-2</v>
      </c>
      <c r="U176">
        <f>IF(S176&lt;&gt;"", IF(S176&lt;Weiss_Rp_limit_1, 4*PI()/3*(S176*REarth)^3*(Weiss_dens_fac_1+Weiss_dens_fac_2*S176)/MEarth*1000, IF(S176&lt;Weiss_Rp_limit_2, Weiss_Mp_fac*(S176)^Weiss_Mp_exp, MJup_to_Mearth)))</f>
        <v>2.1177413626229034</v>
      </c>
      <c r="V176">
        <f>IF(Q176&lt;&gt;"", Q176, IF(R176&lt;&gt;"", R176, IF(I176&lt;&gt;"", I176*MJup_to_Mearth, IF(J176&lt;&gt;"", J176*MJup_to_Mearth, U176))))</f>
        <v>2.1177413626229034</v>
      </c>
      <c r="W176">
        <f>SQRT(P176/bigG)*Qs/((V176*Mearth_to_Msun)*(O176*Rsun_to_AU)^5)*(H176)^(13/2)/1000000000</f>
        <v>514250.37852504355</v>
      </c>
    </row>
    <row r="177" spans="1:23">
      <c r="A177">
        <v>1413</v>
      </c>
      <c r="B177" t="s">
        <v>61</v>
      </c>
      <c r="C177" t="s">
        <v>14</v>
      </c>
      <c r="D177">
        <v>3</v>
      </c>
      <c r="E177" s="1">
        <f>IF(COUNTIF(B$2:B$420, B177) &gt; 1, 1, 0)</f>
        <v>1</v>
      </c>
      <c r="F177">
        <v>2.5495749999999999</v>
      </c>
      <c r="G177">
        <v>2.9000000000000001E-2</v>
      </c>
      <c r="H177">
        <f t="shared" si="2"/>
        <v>2.9000000000000001E-2</v>
      </c>
      <c r="K177">
        <v>9.9000000000000005E-2</v>
      </c>
      <c r="L177">
        <v>0.55000000000000004</v>
      </c>
      <c r="M177">
        <v>0.49</v>
      </c>
      <c r="N177">
        <v>4.76</v>
      </c>
      <c r="O177">
        <f>IF(M177&lt;&gt;"", M177, IF(AND(L177&lt;&gt;"", N177&lt;&gt;""), SQRT(bigG_mks*(L177*Msun_to_kg)/10^(N177-2))/Rsun_to_m))</f>
        <v>0.49</v>
      </c>
      <c r="P177">
        <f>IF(L177&lt;&gt;"", L177, 10^(N177-2)*(O177*Rsun_to_m)^2/bigG_mks/Msun_to_kg)</f>
        <v>0.55000000000000004</v>
      </c>
      <c r="S177">
        <v>1.1100000000000001</v>
      </c>
      <c r="T177">
        <v>0.01</v>
      </c>
      <c r="U177">
        <f>IF(S177&lt;&gt;"", IF(S177&lt;Weiss_Rp_limit_1, 4*PI()/3*(S177*REarth)^3*(Weiss_dens_fac_1+Weiss_dens_fac_2*S177)/MEarth*1000, IF(S177&lt;Weiss_Rp_limit_2, Weiss_Mp_fac*(S177)^Weiss_Mp_exp, MJup_to_Mearth)))</f>
        <v>1.5500306450304713</v>
      </c>
      <c r="V177">
        <f>IF(Q177&lt;&gt;"", Q177, IF(R177&lt;&gt;"", R177, IF(I177&lt;&gt;"", I177*MJup_to_Mearth, IF(J177&lt;&gt;"", J177*MJup_to_Mearth, U177))))</f>
        <v>1.5500306450304713</v>
      </c>
      <c r="W177">
        <f>SQRT(P177/bigG)*Qs/((V177*Mearth_to_Msun)*(O177*Rsun_to_AU)^5)*(H177)^(13/2)/1000000000</f>
        <v>29127.050023370251</v>
      </c>
    </row>
    <row r="178" spans="1:23">
      <c r="A178">
        <v>1414</v>
      </c>
      <c r="B178" t="s">
        <v>61</v>
      </c>
      <c r="C178" t="s">
        <v>16</v>
      </c>
      <c r="D178">
        <v>3</v>
      </c>
      <c r="E178" s="1">
        <f>IF(COUNTIF(B$2:B$420, B178) &gt; 1, 1, 0)</f>
        <v>1</v>
      </c>
      <c r="F178">
        <v>5.2123330000000001</v>
      </c>
      <c r="G178">
        <v>4.7E-2</v>
      </c>
      <c r="H178">
        <f t="shared" si="2"/>
        <v>4.7E-2</v>
      </c>
      <c r="K178">
        <v>9.1999999999999998E-2</v>
      </c>
      <c r="L178">
        <v>0.55000000000000004</v>
      </c>
      <c r="M178">
        <v>0.49</v>
      </c>
      <c r="N178">
        <v>4.76</v>
      </c>
      <c r="O178">
        <f>IF(M178&lt;&gt;"", M178, IF(AND(L178&lt;&gt;"", N178&lt;&gt;""), SQRT(bigG_mks*(L178*Msun_to_kg)/10^(N178-2))/Rsun_to_m))</f>
        <v>0.49</v>
      </c>
      <c r="P178">
        <f>IF(L178&lt;&gt;"", L178, 10^(N178-2)*(O178*Rsun_to_m)^2/bigG_mks/Msun_to_kg)</f>
        <v>0.55000000000000004</v>
      </c>
      <c r="S178">
        <v>1.03</v>
      </c>
      <c r="T178">
        <v>8.9999999999999993E-3</v>
      </c>
      <c r="U178">
        <f>IF(S178&lt;&gt;"", IF(S178&lt;Weiss_Rp_limit_1, 4*PI()/3*(S178*REarth)^3*(Weiss_dens_fac_1+Weiss_dens_fac_2*S178)/MEarth*1000, IF(S178&lt;Weiss_Rp_limit_2, Weiss_Mp_fac*(S178)^Weiss_Mp_exp, MJup_to_Mearth)))</f>
        <v>1.1842280855685143</v>
      </c>
      <c r="V178">
        <f>IF(Q178&lt;&gt;"", Q178, IF(R178&lt;&gt;"", R178, IF(I178&lt;&gt;"", I178*MJup_to_Mearth, IF(J178&lt;&gt;"", J178*MJup_to_Mearth, U178))))</f>
        <v>1.1842280855685143</v>
      </c>
      <c r="W178">
        <f>SQRT(P178/bigG)*Qs/((V178*Mearth_to_Msun)*(O178*Rsun_to_AU)^5)*(H178)^(13/2)/1000000000</f>
        <v>879529.72098719096</v>
      </c>
    </row>
    <row r="179" spans="1:23">
      <c r="A179">
        <v>1435</v>
      </c>
      <c r="B179" t="s">
        <v>42</v>
      </c>
      <c r="C179" t="s">
        <v>14</v>
      </c>
      <c r="D179">
        <v>3</v>
      </c>
      <c r="E179" s="1">
        <f>IF(COUNTIF(B$2:B$420, B179) &gt; 1, 1, 0)</f>
        <v>1</v>
      </c>
      <c r="F179">
        <v>2.024823</v>
      </c>
      <c r="G179">
        <v>3.3000000000000002E-2</v>
      </c>
      <c r="H179">
        <f t="shared" si="2"/>
        <v>3.3000000000000002E-2</v>
      </c>
      <c r="K179">
        <v>9.0999999999999998E-2</v>
      </c>
      <c r="L179">
        <v>0.89</v>
      </c>
      <c r="M179">
        <v>1.3</v>
      </c>
      <c r="N179">
        <v>4.26</v>
      </c>
      <c r="O179">
        <f>IF(M179&lt;&gt;"", M179, IF(AND(L179&lt;&gt;"", N179&lt;&gt;""), SQRT(bigG_mks*(L179*Msun_to_kg)/10^(N179-2))/Rsun_to_m))</f>
        <v>1.3</v>
      </c>
      <c r="P179">
        <f>IF(L179&lt;&gt;"", L179, 10^(N179-2)*(O179*Rsun_to_m)^2/bigG_mks/Msun_to_kg)</f>
        <v>0.89</v>
      </c>
      <c r="S179">
        <v>1.02</v>
      </c>
      <c r="T179">
        <v>8.9999999999999993E-3</v>
      </c>
      <c r="U179">
        <f>IF(S179&lt;&gt;"", IF(S179&lt;Weiss_Rp_limit_1, 4*PI()/3*(S179*REarth)^3*(Weiss_dens_fac_1+Weiss_dens_fac_2*S179)/MEarth*1000, IF(S179&lt;Weiss_Rp_limit_2, Weiss_Mp_fac*(S179)^Weiss_Mp_exp, MJup_to_Mearth)))</f>
        <v>1.1434859831247428</v>
      </c>
      <c r="V179">
        <f>IF(Q179&lt;&gt;"", Q179, IF(R179&lt;&gt;"", R179, IF(I179&lt;&gt;"", I179*MJup_to_Mearth, IF(J179&lt;&gt;"", J179*MJup_to_Mearth, U179))))</f>
        <v>1.1434859831247428</v>
      </c>
      <c r="W179">
        <f>SQRT(P179/bigG)*Qs/((V179*Mearth_to_Msun)*(O179*Rsun_to_AU)^5)*(H179)^(13/2)/1000000000</f>
        <v>884.98693819108462</v>
      </c>
    </row>
    <row r="180" spans="1:23">
      <c r="A180">
        <v>1436</v>
      </c>
      <c r="B180" t="s">
        <v>42</v>
      </c>
      <c r="C180" t="s">
        <v>16</v>
      </c>
      <c r="D180">
        <v>3</v>
      </c>
      <c r="E180" s="1">
        <f>IF(COUNTIF(B$2:B$420, B180) &gt; 1, 1, 0)</f>
        <v>1</v>
      </c>
      <c r="F180">
        <v>9.6000010000000007</v>
      </c>
      <c r="G180">
        <v>9.1999999999999998E-2</v>
      </c>
      <c r="H180">
        <f t="shared" si="2"/>
        <v>9.1999999999999998E-2</v>
      </c>
      <c r="K180">
        <v>0.187</v>
      </c>
      <c r="L180">
        <v>0.89</v>
      </c>
      <c r="M180">
        <v>1.3</v>
      </c>
      <c r="N180">
        <v>4.26</v>
      </c>
      <c r="O180">
        <f>IF(M180&lt;&gt;"", M180, IF(AND(L180&lt;&gt;"", N180&lt;&gt;""), SQRT(bigG_mks*(L180*Msun_to_kg)/10^(N180-2))/Rsun_to_m))</f>
        <v>1.3</v>
      </c>
      <c r="P180">
        <f>IF(L180&lt;&gt;"", L180, 10^(N180-2)*(O180*Rsun_to_m)^2/bigG_mks/Msun_to_kg)</f>
        <v>0.89</v>
      </c>
      <c r="S180">
        <v>2.1</v>
      </c>
      <c r="T180">
        <v>1.9E-2</v>
      </c>
      <c r="U180">
        <f>IF(S180&lt;&gt;"", IF(S180&lt;Weiss_Rp_limit_1, 4*PI()/3*(S180*REarth)^3*(Weiss_dens_fac_1+Weiss_dens_fac_2*S180)/MEarth*1000, IF(S180&lt;Weiss_Rp_limit_2, Weiss_Mp_fac*(S180)^Weiss_Mp_exp, MJup_to_Mearth)))</f>
        <v>5.3631040657947517</v>
      </c>
      <c r="V180">
        <f>IF(Q180&lt;&gt;"", Q180, IF(R180&lt;&gt;"", R180, IF(I180&lt;&gt;"", I180*MJup_to_Mearth, IF(J180&lt;&gt;"", J180*MJup_to_Mearth, U180))))</f>
        <v>5.3631040657947517</v>
      </c>
      <c r="W180">
        <f>SQRT(P180/bigG)*Qs/((V180*Mearth_to_Msun)*(O180*Rsun_to_AU)^5)*(H180)^(13/2)/1000000000</f>
        <v>147921.65276986803</v>
      </c>
    </row>
    <row r="181" spans="1:23">
      <c r="A181">
        <v>1438</v>
      </c>
      <c r="B181" t="s">
        <v>93</v>
      </c>
      <c r="C181" t="s">
        <v>14</v>
      </c>
      <c r="D181">
        <v>2</v>
      </c>
      <c r="E181" s="1">
        <f>IF(COUNTIF(B$2:B$420, B181) &gt; 1, 1, 0)</f>
        <v>1</v>
      </c>
      <c r="F181">
        <v>3.2927810000000002</v>
      </c>
      <c r="G181">
        <v>4.4999999999999998E-2</v>
      </c>
      <c r="H181">
        <f t="shared" si="2"/>
        <v>4.4999999999999998E-2</v>
      </c>
      <c r="K181">
        <v>0.13700000000000001</v>
      </c>
      <c r="L181">
        <v>0.96</v>
      </c>
      <c r="M181">
        <v>1.76</v>
      </c>
      <c r="N181">
        <v>4</v>
      </c>
      <c r="O181">
        <f>IF(M181&lt;&gt;"", M181, IF(AND(L181&lt;&gt;"", N181&lt;&gt;""), SQRT(bigG_mks*(L181*Msun_to_kg)/10^(N181-2))/Rsun_to_m))</f>
        <v>1.76</v>
      </c>
      <c r="P181">
        <f>IF(L181&lt;&gt;"", L181, 10^(N181-2)*(O181*Rsun_to_m)^2/bigG_mks/Msun_to_kg)</f>
        <v>0.96</v>
      </c>
      <c r="S181">
        <v>1.54</v>
      </c>
      <c r="T181">
        <v>1.4E-2</v>
      </c>
      <c r="U181">
        <f>IF(S181&lt;&gt;"", IF(S181&lt;Weiss_Rp_limit_1, 4*PI()/3*(S181*REarth)^3*(Weiss_dens_fac_1+Weiss_dens_fac_2*S181)/MEarth*1000, IF(S181&lt;Weiss_Rp_limit_2, Weiss_Mp_fac*(S181)^Weiss_Mp_exp, MJup_to_Mearth)))</f>
        <v>4.0192641591536526</v>
      </c>
      <c r="V181">
        <f>IF(Q181&lt;&gt;"", Q181, IF(R181&lt;&gt;"", R181, IF(I181&lt;&gt;"", I181*MJup_to_Mearth, IF(J181&lt;&gt;"", J181*MJup_to_Mearth, U181))))</f>
        <v>4.0192641591536526</v>
      </c>
      <c r="W181">
        <f>SQRT(P181/bigG)*Qs/((V181*Mearth_to_Msun)*(O181*Rsun_to_AU)^5)*(H181)^(13/2)/1000000000</f>
        <v>431.67403005742261</v>
      </c>
    </row>
    <row r="182" spans="1:23">
      <c r="A182">
        <v>1439</v>
      </c>
      <c r="B182" t="s">
        <v>93</v>
      </c>
      <c r="C182" t="s">
        <v>16</v>
      </c>
      <c r="D182">
        <v>2</v>
      </c>
      <c r="E182" s="1">
        <f>IF(COUNTIF(B$2:B$420, B182) &gt; 1, 1, 0)</f>
        <v>1</v>
      </c>
      <c r="F182">
        <v>9.6932010000000002</v>
      </c>
      <c r="G182">
        <v>9.2999999999999999E-2</v>
      </c>
      <c r="H182">
        <f t="shared" si="2"/>
        <v>9.2999999999999999E-2</v>
      </c>
      <c r="K182">
        <v>0.183</v>
      </c>
      <c r="L182">
        <v>0.96</v>
      </c>
      <c r="M182">
        <v>1.76</v>
      </c>
      <c r="N182">
        <v>4</v>
      </c>
      <c r="O182">
        <f>IF(M182&lt;&gt;"", M182, IF(AND(L182&lt;&gt;"", N182&lt;&gt;""), SQRT(bigG_mks*(L182*Msun_to_kg)/10^(N182-2))/Rsun_to_m))</f>
        <v>1.76</v>
      </c>
      <c r="P182">
        <f>IF(L182&lt;&gt;"", L182, 10^(N182-2)*(O182*Rsun_to_m)^2/bigG_mks/Msun_to_kg)</f>
        <v>0.96</v>
      </c>
      <c r="S182">
        <v>2.0499999999999998</v>
      </c>
      <c r="T182">
        <v>1.9E-2</v>
      </c>
      <c r="U182">
        <f>IF(S182&lt;&gt;"", IF(S182&lt;Weiss_Rp_limit_1, 4*PI()/3*(S182*REarth)^3*(Weiss_dens_fac_1+Weiss_dens_fac_2*S182)/MEarth*1000, IF(S182&lt;Weiss_Rp_limit_2, Weiss_Mp_fac*(S182)^Weiss_Mp_exp, MJup_to_Mearth)))</f>
        <v>5.2442498056836566</v>
      </c>
      <c r="V182">
        <f>IF(Q182&lt;&gt;"", Q182, IF(R182&lt;&gt;"", R182, IF(I182&lt;&gt;"", I182*MJup_to_Mearth, IF(J182&lt;&gt;"", J182*MJup_to_Mearth, U182))))</f>
        <v>5.2442498056836566</v>
      </c>
      <c r="W182">
        <f>SQRT(P182/bigG)*Qs/((V182*Mearth_to_Msun)*(O182*Rsun_to_AU)^5)*(H182)^(13/2)/1000000000</f>
        <v>37057.569135097961</v>
      </c>
    </row>
    <row r="183" spans="1:23">
      <c r="A183">
        <v>1444</v>
      </c>
      <c r="B183" t="s">
        <v>167</v>
      </c>
      <c r="C183" t="s">
        <v>14</v>
      </c>
      <c r="D183">
        <v>3</v>
      </c>
      <c r="E183" s="1">
        <f>IF(COUNTIF(B$2:B$420, B183) &gt; 1, 1, 0)</f>
        <v>1</v>
      </c>
      <c r="F183">
        <v>4.9776559999999996</v>
      </c>
      <c r="G183">
        <v>5.5E-2</v>
      </c>
      <c r="H183">
        <f t="shared" si="2"/>
        <v>5.5E-2</v>
      </c>
      <c r="K183">
        <v>0.127</v>
      </c>
      <c r="L183">
        <v>0.84</v>
      </c>
      <c r="M183">
        <v>0.8</v>
      </c>
      <c r="N183">
        <v>4.59</v>
      </c>
      <c r="O183">
        <f>IF(M183&lt;&gt;"", M183, IF(AND(L183&lt;&gt;"", N183&lt;&gt;""), SQRT(bigG_mks*(L183*Msun_to_kg)/10^(N183-2))/Rsun_to_m))</f>
        <v>0.8</v>
      </c>
      <c r="P183">
        <f>IF(L183&lt;&gt;"", L183, 10^(N183-2)*(O183*Rsun_to_m)^2/bigG_mks/Msun_to_kg)</f>
        <v>0.84</v>
      </c>
      <c r="S183">
        <v>1.42</v>
      </c>
      <c r="T183">
        <v>1.2999999999999999E-2</v>
      </c>
      <c r="U183">
        <f>IF(S183&lt;&gt;"", IF(S183&lt;Weiss_Rp_limit_1, 4*PI()/3*(S183*REarth)^3*(Weiss_dens_fac_1+Weiss_dens_fac_2*S183)/MEarth*1000, IF(S183&lt;Weiss_Rp_limit_2, Weiss_Mp_fac*(S183)^Weiss_Mp_exp, MJup_to_Mearth)))</f>
        <v>3.7958475779597771</v>
      </c>
      <c r="V183">
        <f>IF(Q183&lt;&gt;"", Q183, IF(R183&lt;&gt;"", R183, IF(I183&lt;&gt;"", I183*MJup_to_Mearth, IF(J183&lt;&gt;"", J183*MJup_to_Mearth, U183))))</f>
        <v>3.7958475779597771</v>
      </c>
      <c r="W183">
        <f>SQRT(P183/bigG)*Qs/((V183*Mearth_to_Msun)*(O183*Rsun_to_AU)^5)*(H183)^(13/2)/1000000000</f>
        <v>81205.843159981494</v>
      </c>
    </row>
    <row r="184" spans="1:23">
      <c r="A184">
        <v>1445</v>
      </c>
      <c r="B184" t="s">
        <v>167</v>
      </c>
      <c r="C184" t="s">
        <v>16</v>
      </c>
      <c r="D184">
        <v>3</v>
      </c>
      <c r="E184" s="1">
        <f>IF(COUNTIF(B$2:B$420, B184) &gt; 1, 1, 0)</f>
        <v>1</v>
      </c>
      <c r="F184">
        <v>6.9880550000000001</v>
      </c>
      <c r="G184">
        <v>6.9000000000000006E-2</v>
      </c>
      <c r="H184">
        <f t="shared" si="2"/>
        <v>6.9000000000000006E-2</v>
      </c>
      <c r="K184">
        <v>0.10299999999999999</v>
      </c>
      <c r="L184">
        <v>0.84</v>
      </c>
      <c r="M184">
        <v>0.8</v>
      </c>
      <c r="N184">
        <v>4.59</v>
      </c>
      <c r="O184">
        <f>IF(M184&lt;&gt;"", M184, IF(AND(L184&lt;&gt;"", N184&lt;&gt;""), SQRT(bigG_mks*(L184*Msun_to_kg)/10^(N184-2))/Rsun_to_m))</f>
        <v>0.8</v>
      </c>
      <c r="P184">
        <f>IF(L184&lt;&gt;"", L184, 10^(N184-2)*(O184*Rsun_to_m)^2/bigG_mks/Msun_to_kg)</f>
        <v>0.84</v>
      </c>
      <c r="S184">
        <v>1.1499999999999999</v>
      </c>
      <c r="T184">
        <v>1.0999999999999999E-2</v>
      </c>
      <c r="U184">
        <f>IF(S184&lt;&gt;"", IF(S184&lt;Weiss_Rp_limit_1, 4*PI()/3*(S184*REarth)^3*(Weiss_dens_fac_1+Weiss_dens_fac_2*S184)/MEarth*1000, IF(S184&lt;Weiss_Rp_limit_2, Weiss_Mp_fac*(S184)^Weiss_Mp_exp, MJup_to_Mearth)))</f>
        <v>1.7614551365130835</v>
      </c>
      <c r="V184">
        <f>IF(Q184&lt;&gt;"", Q184, IF(R184&lt;&gt;"", R184, IF(I184&lt;&gt;"", I184*MJup_to_Mearth, IF(J184&lt;&gt;"", J184*MJup_to_Mearth, U184))))</f>
        <v>1.7614551365130835</v>
      </c>
      <c r="W184">
        <f>SQRT(P184/bigG)*Qs/((V184*Mearth_to_Msun)*(O184*Rsun_to_AU)^5)*(H184)^(13/2)/1000000000</f>
        <v>764163.10728861159</v>
      </c>
    </row>
    <row r="185" spans="1:23">
      <c r="A185">
        <v>1449</v>
      </c>
      <c r="B185" t="s">
        <v>172</v>
      </c>
      <c r="C185" t="s">
        <v>14</v>
      </c>
      <c r="D185">
        <v>4</v>
      </c>
      <c r="E185" s="1">
        <f>IF(COUNTIF(B$2:B$420, B185) &gt; 1, 1, 0)</f>
        <v>1</v>
      </c>
      <c r="F185">
        <v>5.1955280000000004</v>
      </c>
      <c r="G185">
        <v>0.06</v>
      </c>
      <c r="H185">
        <f t="shared" si="2"/>
        <v>0.06</v>
      </c>
      <c r="K185">
        <v>0.105</v>
      </c>
      <c r="L185">
        <v>0.94</v>
      </c>
      <c r="M185">
        <v>1.02</v>
      </c>
      <c r="N185">
        <v>4.4400000000000004</v>
      </c>
      <c r="O185">
        <f>IF(M185&lt;&gt;"", M185, IF(AND(L185&lt;&gt;"", N185&lt;&gt;""), SQRT(bigG_mks*(L185*Msun_to_kg)/10^(N185-2))/Rsun_to_m))</f>
        <v>1.02</v>
      </c>
      <c r="P185">
        <f>IF(L185&lt;&gt;"", L185, 10^(N185-2)*(O185*Rsun_to_m)^2/bigG_mks/Msun_to_kg)</f>
        <v>0.94</v>
      </c>
      <c r="S185">
        <v>1.18</v>
      </c>
      <c r="T185">
        <v>1.0999999999999999E-2</v>
      </c>
      <c r="U185">
        <f>IF(S185&lt;&gt;"", IF(S185&lt;Weiss_Rp_limit_1, 4*PI()/3*(S185*REarth)^3*(Weiss_dens_fac_1+Weiss_dens_fac_2*S185)/MEarth*1000, IF(S185&lt;Weiss_Rp_limit_2, Weiss_Mp_fac*(S185)^Weiss_Mp_exp, MJup_to_Mearth)))</f>
        <v>1.9335160607235924</v>
      </c>
      <c r="V185">
        <f>IF(Q185&lt;&gt;"", Q185, IF(R185&lt;&gt;"", R185, IF(I185&lt;&gt;"", I185*MJup_to_Mearth, IF(J185&lt;&gt;"", J185*MJup_to_Mearth, U185))))</f>
        <v>1.9335160607235924</v>
      </c>
      <c r="W185">
        <f>SQRT(P185/bigG)*Qs/((V185*Mearth_to_Msun)*(O185*Rsun_to_AU)^5)*(H185)^(13/2)/1000000000</f>
        <v>88114.476799422468</v>
      </c>
    </row>
    <row r="186" spans="1:23">
      <c r="A186">
        <v>1450</v>
      </c>
      <c r="B186" t="s">
        <v>172</v>
      </c>
      <c r="C186" t="s">
        <v>16</v>
      </c>
      <c r="D186">
        <v>4</v>
      </c>
      <c r="E186" s="1">
        <f>IF(COUNTIF(B$2:B$420, B186) &gt; 1, 1, 0)</f>
        <v>1</v>
      </c>
      <c r="F186">
        <v>8.0104100000000003</v>
      </c>
      <c r="G186">
        <v>0.08</v>
      </c>
      <c r="H186">
        <f t="shared" si="2"/>
        <v>0.08</v>
      </c>
      <c r="K186">
        <v>0.152</v>
      </c>
      <c r="L186">
        <v>0.94</v>
      </c>
      <c r="M186">
        <v>1.02</v>
      </c>
      <c r="N186">
        <v>4.4400000000000004</v>
      </c>
      <c r="O186">
        <f>IF(M186&lt;&gt;"", M186, IF(AND(L186&lt;&gt;"", N186&lt;&gt;""), SQRT(bigG_mks*(L186*Msun_to_kg)/10^(N186-2))/Rsun_to_m))</f>
        <v>1.02</v>
      </c>
      <c r="P186">
        <f>IF(L186&lt;&gt;"", L186, 10^(N186-2)*(O186*Rsun_to_m)^2/bigG_mks/Msun_to_kg)</f>
        <v>0.94</v>
      </c>
      <c r="S186">
        <v>1.7</v>
      </c>
      <c r="T186">
        <v>1.6E-2</v>
      </c>
      <c r="U186">
        <f>IF(S186&lt;&gt;"", IF(S186&lt;Weiss_Rp_limit_1, 4*PI()/3*(S186*REarth)^3*(Weiss_dens_fac_1+Weiss_dens_fac_2*S186)/MEarth*1000, IF(S186&lt;Weiss_Rp_limit_2, Weiss_Mp_fac*(S186)^Weiss_Mp_exp, MJup_to_Mearth)))</f>
        <v>4.4062565191535903</v>
      </c>
      <c r="V186">
        <f>IF(Q186&lt;&gt;"", Q186, IF(R186&lt;&gt;"", R186, IF(I186&lt;&gt;"", I186*MJup_to_Mearth, IF(J186&lt;&gt;"", J186*MJup_to_Mearth, U186))))</f>
        <v>4.4062565191535903</v>
      </c>
      <c r="W186">
        <f>SQRT(P186/bigG)*Qs/((V186*Mearth_to_Msun)*(O186*Rsun_to_AU)^5)*(H186)^(13/2)/1000000000</f>
        <v>250857.48379175022</v>
      </c>
    </row>
    <row r="187" spans="1:23">
      <c r="A187">
        <v>1460</v>
      </c>
      <c r="B187" t="s">
        <v>242</v>
      </c>
      <c r="C187" t="s">
        <v>14</v>
      </c>
      <c r="D187">
        <v>2</v>
      </c>
      <c r="E187" s="1">
        <f>IF(COUNTIF(B$2:B$420, B187) &gt; 1, 1, 0)</f>
        <v>1</v>
      </c>
      <c r="F187">
        <v>7.4155629999999997</v>
      </c>
      <c r="G187">
        <v>6.6000000000000003E-2</v>
      </c>
      <c r="H187">
        <f t="shared" si="2"/>
        <v>6.6000000000000003E-2</v>
      </c>
      <c r="K187">
        <v>6.6000000000000003E-2</v>
      </c>
      <c r="L187">
        <v>0.59</v>
      </c>
      <c r="M187">
        <v>0.62</v>
      </c>
      <c r="N187">
        <v>4.68</v>
      </c>
      <c r="O187">
        <f>IF(M187&lt;&gt;"", M187, IF(AND(L187&lt;&gt;"", N187&lt;&gt;""), SQRT(bigG_mks*(L187*Msun_to_kg)/10^(N187-2))/Rsun_to_m))</f>
        <v>0.62</v>
      </c>
      <c r="P187">
        <f>IF(L187&lt;&gt;"", L187, 10^(N187-2)*(O187*Rsun_to_m)^2/bigG_mks/Msun_to_kg)</f>
        <v>0.59</v>
      </c>
      <c r="S187">
        <v>0.74</v>
      </c>
      <c r="T187">
        <v>7.0000000000000001E-3</v>
      </c>
      <c r="U187">
        <f>IF(S187&lt;&gt;"", IF(S187&lt;Weiss_Rp_limit_1, 4*PI()/3*(S187*REarth)^3*(Weiss_dens_fac_1+Weiss_dens_fac_2*S187)/MEarth*1000, IF(S187&lt;Weiss_Rp_limit_2, Weiss_Mp_fac*(S187)^Weiss_Mp_exp, MJup_to_Mearth)))</f>
        <v>0.36624886891607572</v>
      </c>
      <c r="V187">
        <f>IF(Q187&lt;&gt;"", Q187, IF(R187&lt;&gt;"", R187, IF(I187&lt;&gt;"", I187*MJup_to_Mearth, IF(J187&lt;&gt;"", J187*MJup_to_Mearth, U187))))</f>
        <v>0.36624886891607572</v>
      </c>
      <c r="W187">
        <f>SQRT(P187/bigG)*Qs/((V187*Mearth_to_Msun)*(O187*Rsun_to_AU)^5)*(H187)^(13/2)/1000000000</f>
        <v>8252313.2013007151</v>
      </c>
    </row>
    <row r="188" spans="1:23">
      <c r="A188">
        <v>1461</v>
      </c>
      <c r="B188" t="s">
        <v>242</v>
      </c>
      <c r="C188" t="s">
        <v>16</v>
      </c>
      <c r="D188">
        <v>2</v>
      </c>
      <c r="E188" s="1">
        <f>IF(COUNTIF(B$2:B$420, B188) &gt; 1, 1, 0)</f>
        <v>1</v>
      </c>
      <c r="F188">
        <v>9.3874270000000006</v>
      </c>
      <c r="G188">
        <v>7.6999999999999999E-2</v>
      </c>
      <c r="H188">
        <f t="shared" si="2"/>
        <v>7.6999999999999999E-2</v>
      </c>
      <c r="K188">
        <v>0.107</v>
      </c>
      <c r="L188">
        <v>0.59</v>
      </c>
      <c r="M188">
        <v>0.62</v>
      </c>
      <c r="N188">
        <v>4.68</v>
      </c>
      <c r="O188">
        <f>IF(M188&lt;&gt;"", M188, IF(AND(L188&lt;&gt;"", N188&lt;&gt;""), SQRT(bigG_mks*(L188*Msun_to_kg)/10^(N188-2))/Rsun_to_m))</f>
        <v>0.62</v>
      </c>
      <c r="P188">
        <f>IF(L188&lt;&gt;"", L188, 10^(N188-2)*(O188*Rsun_to_m)^2/bigG_mks/Msun_to_kg)</f>
        <v>0.59</v>
      </c>
      <c r="S188">
        <v>1.2</v>
      </c>
      <c r="T188">
        <v>1.0999999999999999E-2</v>
      </c>
      <c r="U188">
        <f>IF(S188&lt;&gt;"", IF(S188&lt;Weiss_Rp_limit_1, 4*PI()/3*(S188*REarth)^3*(Weiss_dens_fac_1+Weiss_dens_fac_2*S188)/MEarth*1000, IF(S188&lt;Weiss_Rp_limit_2, Weiss_Mp_fac*(S188)^Weiss_Mp_exp, MJup_to_Mearth)))</f>
        <v>2.0549474766558764</v>
      </c>
      <c r="V188">
        <f>IF(Q188&lt;&gt;"", Q188, IF(R188&lt;&gt;"", R188, IF(I188&lt;&gt;"", I188*MJup_to_Mearth, IF(J188&lt;&gt;"", J188*MJup_to_Mearth, U188))))</f>
        <v>2.0549474766558764</v>
      </c>
      <c r="W188">
        <f>SQRT(P188/bigG)*Qs/((V188*Mearth_to_Msun)*(O188*Rsun_to_AU)^5)*(H188)^(13/2)/1000000000</f>
        <v>4005948.86357291</v>
      </c>
    </row>
    <row r="189" spans="1:23">
      <c r="A189">
        <v>1477</v>
      </c>
      <c r="B189" t="s">
        <v>199</v>
      </c>
      <c r="C189" t="s">
        <v>14</v>
      </c>
      <c r="D189">
        <v>2</v>
      </c>
      <c r="E189" s="1">
        <f>IF(COUNTIF(B$2:B$420, B189) &gt; 1, 1, 0)</f>
        <v>1</v>
      </c>
      <c r="F189">
        <v>5.7952779999999997</v>
      </c>
      <c r="G189">
        <v>5.0999999999999997E-2</v>
      </c>
      <c r="H189">
        <f t="shared" si="2"/>
        <v>5.0999999999999997E-2</v>
      </c>
      <c r="K189">
        <v>7.9000000000000001E-2</v>
      </c>
      <c r="L189">
        <v>0.54</v>
      </c>
      <c r="M189">
        <v>0.5</v>
      </c>
      <c r="N189">
        <v>4.75</v>
      </c>
      <c r="O189">
        <f>IF(M189&lt;&gt;"", M189, IF(AND(L189&lt;&gt;"", N189&lt;&gt;""), SQRT(bigG_mks*(L189*Msun_to_kg)/10^(N189-2))/Rsun_to_m))</f>
        <v>0.5</v>
      </c>
      <c r="P189">
        <f>IF(L189&lt;&gt;"", L189, 10^(N189-2)*(O189*Rsun_to_m)^2/bigG_mks/Msun_to_kg)</f>
        <v>0.54</v>
      </c>
      <c r="S189">
        <v>0.89</v>
      </c>
      <c r="T189">
        <v>8.0000000000000002E-3</v>
      </c>
      <c r="U189">
        <f>IF(S189&lt;&gt;"", IF(S189&lt;Weiss_Rp_limit_1, 4*PI()/3*(S189*REarth)^3*(Weiss_dens_fac_1+Weiss_dens_fac_2*S189)/MEarth*1000, IF(S189&lt;Weiss_Rp_limit_2, Weiss_Mp_fac*(S189)^Weiss_Mp_exp, MJup_to_Mearth)))</f>
        <v>0.70276908594993415</v>
      </c>
      <c r="V189">
        <f>IF(Q189&lt;&gt;"", Q189, IF(R189&lt;&gt;"", R189, IF(I189&lt;&gt;"", I189*MJup_to_Mearth, IF(J189&lt;&gt;"", J189*MJup_to_Mearth, U189))))</f>
        <v>0.70276908594993415</v>
      </c>
      <c r="W189">
        <f>SQRT(P189/bigG)*Qs/((V189*Mearth_to_Msun)*(O189*Rsun_to_AU)^5)*(H189)^(13/2)/1000000000</f>
        <v>2257299.6228111405</v>
      </c>
    </row>
    <row r="190" spans="1:23">
      <c r="A190">
        <v>1478</v>
      </c>
      <c r="B190" t="s">
        <v>199</v>
      </c>
      <c r="C190" t="s">
        <v>16</v>
      </c>
      <c r="D190">
        <v>2</v>
      </c>
      <c r="E190" s="1">
        <f>IF(COUNTIF(B$2:B$420, B190) &gt; 1, 1, 0)</f>
        <v>1</v>
      </c>
      <c r="F190">
        <v>8.4108940000000008</v>
      </c>
      <c r="G190">
        <v>6.5000000000000002E-2</v>
      </c>
      <c r="H190">
        <f t="shared" si="2"/>
        <v>6.5000000000000002E-2</v>
      </c>
      <c r="K190">
        <v>0.123</v>
      </c>
      <c r="L190">
        <v>0.54</v>
      </c>
      <c r="M190">
        <v>0.5</v>
      </c>
      <c r="N190">
        <v>4.75</v>
      </c>
      <c r="O190">
        <f>IF(M190&lt;&gt;"", M190, IF(AND(L190&lt;&gt;"", N190&lt;&gt;""), SQRT(bigG_mks*(L190*Msun_to_kg)/10^(N190-2))/Rsun_to_m))</f>
        <v>0.5</v>
      </c>
      <c r="P190">
        <f>IF(L190&lt;&gt;"", L190, 10^(N190-2)*(O190*Rsun_to_m)^2/bigG_mks/Msun_to_kg)</f>
        <v>0.54</v>
      </c>
      <c r="S190">
        <v>1.38</v>
      </c>
      <c r="T190">
        <v>1.2999999999999999E-2</v>
      </c>
      <c r="U190">
        <f>IF(S190&lt;&gt;"", IF(S190&lt;Weiss_Rp_limit_1, 4*PI()/3*(S190*REarth)^3*(Weiss_dens_fac_1+Weiss_dens_fac_2*S190)/MEarth*1000, IF(S190&lt;Weiss_Rp_limit_2, Weiss_Mp_fac*(S190)^Weiss_Mp_exp, MJup_to_Mearth)))</f>
        <v>3.4188038071508355</v>
      </c>
      <c r="V190">
        <f>IF(Q190&lt;&gt;"", Q190, IF(R190&lt;&gt;"", R190, IF(I190&lt;&gt;"", I190*MJup_to_Mearth, IF(J190&lt;&gt;"", J190*MJup_to_Mearth, U190))))</f>
        <v>3.4188038071508355</v>
      </c>
      <c r="W190">
        <f>SQRT(P190/bigG)*Qs/((V190*Mearth_to_Msun)*(O190*Rsun_to_AU)^5)*(H190)^(13/2)/1000000000</f>
        <v>2245217.1594969523</v>
      </c>
    </row>
    <row r="191" spans="1:23">
      <c r="A191">
        <v>1494</v>
      </c>
      <c r="B191" t="s">
        <v>92</v>
      </c>
      <c r="C191" t="s">
        <v>14</v>
      </c>
      <c r="D191">
        <v>2</v>
      </c>
      <c r="E191" s="1">
        <f>IF(COUNTIF(B$2:B$420, B191) &gt; 1, 1, 0)</f>
        <v>1</v>
      </c>
      <c r="F191">
        <v>3.2896719999999999</v>
      </c>
      <c r="G191">
        <v>4.3999999999999997E-2</v>
      </c>
      <c r="H191">
        <f t="shared" si="2"/>
        <v>4.3999999999999997E-2</v>
      </c>
      <c r="K191">
        <v>0.14699999999999999</v>
      </c>
      <c r="L191">
        <v>0.95</v>
      </c>
      <c r="M191">
        <v>1.06</v>
      </c>
      <c r="N191">
        <v>4.42</v>
      </c>
      <c r="O191">
        <f>IF(M191&lt;&gt;"", M191, IF(AND(L191&lt;&gt;"", N191&lt;&gt;""), SQRT(bigG_mks*(L191*Msun_to_kg)/10^(N191-2))/Rsun_to_m))</f>
        <v>1.06</v>
      </c>
      <c r="P191">
        <f>IF(L191&lt;&gt;"", L191, 10^(N191-2)*(O191*Rsun_to_m)^2/bigG_mks/Msun_to_kg)</f>
        <v>0.95</v>
      </c>
      <c r="S191">
        <v>1.65</v>
      </c>
      <c r="T191">
        <v>1.4999999999999999E-2</v>
      </c>
      <c r="U191">
        <f>IF(S191&lt;&gt;"", IF(S191&lt;Weiss_Rp_limit_1, 4*PI()/3*(S191*REarth)^3*(Weiss_dens_fac_1+Weiss_dens_fac_2*S191)/MEarth*1000, IF(S191&lt;Weiss_Rp_limit_2, Weiss_Mp_fac*(S191)^Weiss_Mp_exp, MJup_to_Mearth)))</f>
        <v>4.2856070531937815</v>
      </c>
      <c r="V191">
        <f>IF(Q191&lt;&gt;"", Q191, IF(R191&lt;&gt;"", R191, IF(I191&lt;&gt;"", I191*MJup_to_Mearth, IF(J191&lt;&gt;"", J191*MJup_to_Mearth, U191))))</f>
        <v>4.2856070531937815</v>
      </c>
      <c r="W191">
        <f>SQRT(P191/bigG)*Qs/((V191*Mearth_to_Msun)*(O191*Rsun_to_AU)^5)*(H191)^(13/2)/1000000000</f>
        <v>4391.4847667318572</v>
      </c>
    </row>
    <row r="192" spans="1:23">
      <c r="A192">
        <v>1495</v>
      </c>
      <c r="B192" t="s">
        <v>92</v>
      </c>
      <c r="C192" t="s">
        <v>16</v>
      </c>
      <c r="D192">
        <v>2</v>
      </c>
      <c r="E192" s="1">
        <f>IF(COUNTIF(B$2:B$420, B192) &gt; 1, 1, 0)</f>
        <v>1</v>
      </c>
      <c r="F192">
        <v>7.1864340000000002</v>
      </c>
      <c r="G192">
        <v>7.4999999999999997E-2</v>
      </c>
      <c r="H192">
        <f t="shared" si="2"/>
        <v>7.4999999999999997E-2</v>
      </c>
      <c r="K192">
        <v>0.187</v>
      </c>
      <c r="L192">
        <v>0.95</v>
      </c>
      <c r="M192">
        <v>1.06</v>
      </c>
      <c r="N192">
        <v>4.42</v>
      </c>
      <c r="O192">
        <f>IF(M192&lt;&gt;"", M192, IF(AND(L192&lt;&gt;"", N192&lt;&gt;""), SQRT(bigG_mks*(L192*Msun_to_kg)/10^(N192-2))/Rsun_to_m))</f>
        <v>1.06</v>
      </c>
      <c r="P192">
        <f>IF(L192&lt;&gt;"", L192, 10^(N192-2)*(O192*Rsun_to_m)^2/bigG_mks/Msun_to_kg)</f>
        <v>0.95</v>
      </c>
      <c r="S192">
        <v>2.1</v>
      </c>
      <c r="T192">
        <v>1.9E-2</v>
      </c>
      <c r="U192">
        <f>IF(S192&lt;&gt;"", IF(S192&lt;Weiss_Rp_limit_1, 4*PI()/3*(S192*REarth)^3*(Weiss_dens_fac_1+Weiss_dens_fac_2*S192)/MEarth*1000, IF(S192&lt;Weiss_Rp_limit_2, Weiss_Mp_fac*(S192)^Weiss_Mp_exp, MJup_to_Mearth)))</f>
        <v>5.3631040657947517</v>
      </c>
      <c r="V192">
        <f>IF(Q192&lt;&gt;"", Q192, IF(R192&lt;&gt;"", R192, IF(I192&lt;&gt;"", I192*MJup_to_Mearth, IF(J192&lt;&gt;"", J192*MJup_to_Mearth, U192))))</f>
        <v>5.3631040657947517</v>
      </c>
      <c r="W192">
        <f>SQRT(P192/bigG)*Qs/((V192*Mearth_to_Msun)*(O192*Rsun_to_AU)^5)*(H192)^(13/2)/1000000000</f>
        <v>112373.34781279157</v>
      </c>
    </row>
    <row r="193" spans="1:23">
      <c r="A193">
        <v>1500</v>
      </c>
      <c r="B193" t="s">
        <v>109</v>
      </c>
      <c r="C193" t="s">
        <v>14</v>
      </c>
      <c r="D193">
        <v>3</v>
      </c>
      <c r="E193" s="1">
        <f>IF(COUNTIF(B$2:B$420, B193) &gt; 1, 1, 0)</f>
        <v>1</v>
      </c>
      <c r="F193">
        <v>3.6145679999999998</v>
      </c>
      <c r="G193">
        <v>4.8000000000000001E-2</v>
      </c>
      <c r="H193">
        <f t="shared" si="2"/>
        <v>4.8000000000000001E-2</v>
      </c>
      <c r="K193">
        <v>0.10299999999999999</v>
      </c>
      <c r="L193">
        <v>1.23</v>
      </c>
      <c r="M193">
        <v>1.49</v>
      </c>
      <c r="N193">
        <v>4.1500000000000004</v>
      </c>
      <c r="O193">
        <f>IF(M193&lt;&gt;"", M193, IF(AND(L193&lt;&gt;"", N193&lt;&gt;""), SQRT(bigG_mks*(L193*Msun_to_kg)/10^(N193-2))/Rsun_to_m))</f>
        <v>1.49</v>
      </c>
      <c r="P193">
        <f>IF(L193&lt;&gt;"", L193, 10^(N193-2)*(O193*Rsun_to_m)^2/bigG_mks/Msun_to_kg)</f>
        <v>1.23</v>
      </c>
      <c r="S193">
        <v>1.1599999999999999</v>
      </c>
      <c r="T193">
        <v>1.0999999999999999E-2</v>
      </c>
      <c r="U193">
        <f>IF(S193&lt;&gt;"", IF(S193&lt;Weiss_Rp_limit_1, 4*PI()/3*(S193*REarth)^3*(Weiss_dens_fac_1+Weiss_dens_fac_2*S193)/MEarth*1000, IF(S193&lt;Weiss_Rp_limit_2, Weiss_Mp_fac*(S193)^Weiss_Mp_exp, MJup_to_Mearth)))</f>
        <v>1.8174907867122543</v>
      </c>
      <c r="V193">
        <f>IF(Q193&lt;&gt;"", Q193, IF(R193&lt;&gt;"", R193, IF(I193&lt;&gt;"", I193*MJup_to_Mearth, IF(J193&lt;&gt;"", J193*MJup_to_Mearth, U193))))</f>
        <v>1.8174907867122543</v>
      </c>
      <c r="W193">
        <f>SQRT(P193/bigG)*Qs/((V193*Mearth_to_Msun)*(O193*Rsun_to_AU)^5)*(H193)^(13/2)/1000000000</f>
        <v>3779.774526891702</v>
      </c>
    </row>
    <row r="194" spans="1:23">
      <c r="A194">
        <v>1501</v>
      </c>
      <c r="B194" t="s">
        <v>109</v>
      </c>
      <c r="C194" t="s">
        <v>16</v>
      </c>
      <c r="D194">
        <v>3</v>
      </c>
      <c r="E194" s="1">
        <f>IF(COUNTIF(B$2:B$420, B194) &gt; 1, 1, 0)</f>
        <v>1</v>
      </c>
      <c r="F194">
        <v>7.542427</v>
      </c>
      <c r="G194">
        <v>7.9000000000000001E-2</v>
      </c>
      <c r="H194">
        <f t="shared" si="2"/>
        <v>7.9000000000000001E-2</v>
      </c>
      <c r="K194">
        <v>0.151</v>
      </c>
      <c r="L194">
        <v>1.23</v>
      </c>
      <c r="M194">
        <v>1.49</v>
      </c>
      <c r="N194">
        <v>4.1500000000000004</v>
      </c>
      <c r="O194">
        <f>IF(M194&lt;&gt;"", M194, IF(AND(L194&lt;&gt;"", N194&lt;&gt;""), SQRT(bigG_mks*(L194*Msun_to_kg)/10^(N194-2))/Rsun_to_m))</f>
        <v>1.49</v>
      </c>
      <c r="P194">
        <f>IF(L194&lt;&gt;"", L194, 10^(N194-2)*(O194*Rsun_to_m)^2/bigG_mks/Msun_to_kg)</f>
        <v>1.23</v>
      </c>
      <c r="S194">
        <v>1.69</v>
      </c>
      <c r="T194">
        <v>1.4999999999999999E-2</v>
      </c>
      <c r="U194">
        <f>IF(S194&lt;&gt;"", IF(S194&lt;Weiss_Rp_limit_1, 4*PI()/3*(S194*REarth)^3*(Weiss_dens_fac_1+Weiss_dens_fac_2*S194)/MEarth*1000, IF(S194&lt;Weiss_Rp_limit_2, Weiss_Mp_fac*(S194)^Weiss_Mp_exp, MJup_to_Mearth)))</f>
        <v>4.3821467308783086</v>
      </c>
      <c r="V194">
        <f>IF(Q194&lt;&gt;"", Q194, IF(R194&lt;&gt;"", R194, IF(I194&lt;&gt;"", I194*MJup_to_Mearth, IF(J194&lt;&gt;"", J194*MJup_to_Mearth, U194))))</f>
        <v>4.3821467308783086</v>
      </c>
      <c r="W194">
        <f>SQRT(P194/bigG)*Qs/((V194*Mearth_to_Msun)*(O194*Rsun_to_AU)^5)*(H194)^(13/2)/1000000000</f>
        <v>39972.310011921698</v>
      </c>
    </row>
    <row r="195" spans="1:23">
      <c r="A195">
        <v>1524</v>
      </c>
      <c r="B195" t="s">
        <v>37</v>
      </c>
      <c r="C195" t="s">
        <v>14</v>
      </c>
      <c r="D195">
        <v>3</v>
      </c>
      <c r="E195" s="1">
        <f>IF(COUNTIF(B$2:B$420, B195) &gt; 1, 1, 0)</f>
        <v>1</v>
      </c>
      <c r="F195">
        <v>1.8978060000000001</v>
      </c>
      <c r="G195">
        <v>2.9000000000000001E-2</v>
      </c>
      <c r="H195">
        <f t="shared" ref="H195:H256" si="3">IF(G195&lt;&gt;"", G195, ((F195/365.25)^2*P195)^(1/3))</f>
        <v>2.9000000000000001E-2</v>
      </c>
      <c r="K195">
        <v>9.1999999999999998E-2</v>
      </c>
      <c r="L195">
        <v>0.84</v>
      </c>
      <c r="M195">
        <v>0.91</v>
      </c>
      <c r="N195">
        <v>4.4800000000000004</v>
      </c>
      <c r="O195">
        <f>IF(M195&lt;&gt;"", M195, IF(AND(L195&lt;&gt;"", N195&lt;&gt;""), SQRT(bigG_mks*(L195*Msun_to_kg)/10^(N195-2))/Rsun_to_m))</f>
        <v>0.91</v>
      </c>
      <c r="P195">
        <f>IF(L195&lt;&gt;"", L195, 10^(N195-2)*(O195*Rsun_to_m)^2/bigG_mks/Msun_to_kg)</f>
        <v>0.84</v>
      </c>
      <c r="S195">
        <v>1.03</v>
      </c>
      <c r="T195">
        <v>8.9999999999999993E-3</v>
      </c>
      <c r="U195">
        <f>IF(S195&lt;&gt;"", IF(S195&lt;Weiss_Rp_limit_1, 4*PI()/3*(S195*REarth)^3*(Weiss_dens_fac_1+Weiss_dens_fac_2*S195)/MEarth*1000, IF(S195&lt;Weiss_Rp_limit_2, Weiss_Mp_fac*(S195)^Weiss_Mp_exp, MJup_to_Mearth)))</f>
        <v>1.1842280855685143</v>
      </c>
      <c r="V195">
        <f>IF(Q195&lt;&gt;"", Q195, IF(R195&lt;&gt;"", R195, IF(I195&lt;&gt;"", I195*MJup_to_Mearth, IF(J195&lt;&gt;"", J195*MJup_to_Mearth, U195))))</f>
        <v>1.1842280855685143</v>
      </c>
      <c r="W195">
        <f>SQRT(P195/bigG)*Qs/((V195*Mearth_to_Msun)*(O195*Rsun_to_AU)^5)*(H195)^(13/2)/1000000000</f>
        <v>2132.716683336876</v>
      </c>
    </row>
    <row r="196" spans="1:23">
      <c r="A196">
        <v>1525</v>
      </c>
      <c r="B196" t="s">
        <v>37</v>
      </c>
      <c r="C196" t="s">
        <v>16</v>
      </c>
      <c r="D196">
        <v>3</v>
      </c>
      <c r="E196" s="1">
        <f>IF(COUNTIF(B$2:B$420, B196) &gt; 1, 1, 0)</f>
        <v>1</v>
      </c>
      <c r="F196">
        <v>3.282807</v>
      </c>
      <c r="G196">
        <v>4.2000000000000003E-2</v>
      </c>
      <c r="H196">
        <f t="shared" si="3"/>
        <v>4.2000000000000003E-2</v>
      </c>
      <c r="K196">
        <v>9.8000000000000004E-2</v>
      </c>
      <c r="L196">
        <v>0.84</v>
      </c>
      <c r="M196">
        <v>0.91</v>
      </c>
      <c r="N196">
        <v>4.4800000000000004</v>
      </c>
      <c r="O196">
        <f>IF(M196&lt;&gt;"", M196, IF(AND(L196&lt;&gt;"", N196&lt;&gt;""), SQRT(bigG_mks*(L196*Msun_to_kg)/10^(N196-2))/Rsun_to_m))</f>
        <v>0.91</v>
      </c>
      <c r="P196">
        <f>IF(L196&lt;&gt;"", L196, 10^(N196-2)*(O196*Rsun_to_m)^2/bigG_mks/Msun_to_kg)</f>
        <v>0.84</v>
      </c>
      <c r="S196">
        <v>1.1000000000000001</v>
      </c>
      <c r="T196">
        <v>0.01</v>
      </c>
      <c r="U196">
        <f>IF(S196&lt;&gt;"", IF(S196&lt;Weiss_Rp_limit_1, 4*PI()/3*(S196*REarth)^3*(Weiss_dens_fac_1+Weiss_dens_fac_2*S196)/MEarth*1000, IF(S196&lt;Weiss_Rp_limit_2, Weiss_Mp_fac*(S196)^Weiss_Mp_exp, MJup_to_Mearth)))</f>
        <v>1.5002565807384329</v>
      </c>
      <c r="V196">
        <f>IF(Q196&lt;&gt;"", Q196, IF(R196&lt;&gt;"", R196, IF(I196&lt;&gt;"", I196*MJup_to_Mearth, IF(J196&lt;&gt;"", J196*MJup_to_Mearth, U196))))</f>
        <v>1.5002565807384329</v>
      </c>
      <c r="W196">
        <f>SQRT(P196/bigG)*Qs/((V196*Mearth_to_Msun)*(O196*Rsun_to_AU)^5)*(H196)^(13/2)/1000000000</f>
        <v>18695.469833121682</v>
      </c>
    </row>
    <row r="197" spans="1:23">
      <c r="A197">
        <v>1526</v>
      </c>
      <c r="B197" t="s">
        <v>37</v>
      </c>
      <c r="C197" t="s">
        <v>23</v>
      </c>
      <c r="D197">
        <v>3</v>
      </c>
      <c r="E197" s="1">
        <f>IF(COUNTIF(B$2:B$420, B197) &gt; 1, 1, 0)</f>
        <v>1</v>
      </c>
      <c r="F197">
        <v>5.028219</v>
      </c>
      <c r="G197">
        <v>5.6000000000000001E-2</v>
      </c>
      <c r="H197">
        <f t="shared" si="3"/>
        <v>5.6000000000000001E-2</v>
      </c>
      <c r="K197">
        <v>0.11700000000000001</v>
      </c>
      <c r="L197">
        <v>0.84</v>
      </c>
      <c r="M197">
        <v>0.91</v>
      </c>
      <c r="N197">
        <v>4.4800000000000004</v>
      </c>
      <c r="O197">
        <f>IF(M197&lt;&gt;"", M197, IF(AND(L197&lt;&gt;"", N197&lt;&gt;""), SQRT(bigG_mks*(L197*Msun_to_kg)/10^(N197-2))/Rsun_to_m))</f>
        <v>0.91</v>
      </c>
      <c r="P197">
        <f>IF(L197&lt;&gt;"", L197, 10^(N197-2)*(O197*Rsun_to_m)^2/bigG_mks/Msun_to_kg)</f>
        <v>0.84</v>
      </c>
      <c r="S197">
        <v>1.31</v>
      </c>
      <c r="T197">
        <v>1.2E-2</v>
      </c>
      <c r="U197">
        <f>IF(S197&lt;&gt;"", IF(S197&lt;Weiss_Rp_limit_1, 4*PI()/3*(S197*REarth)^3*(Weiss_dens_fac_1+Weiss_dens_fac_2*S197)/MEarth*1000, IF(S197&lt;Weiss_Rp_limit_2, Weiss_Mp_fac*(S197)^Weiss_Mp_exp, MJup_to_Mearth)))</f>
        <v>2.8268632221263879</v>
      </c>
      <c r="V197">
        <f>IF(Q197&lt;&gt;"", Q197, IF(R197&lt;&gt;"", R197, IF(I197&lt;&gt;"", I197*MJup_to_Mearth, IF(J197&lt;&gt;"", J197*MJup_to_Mearth, U197))))</f>
        <v>2.8268632221263879</v>
      </c>
      <c r="W197">
        <f>SQRT(P197/bigG)*Qs/((V197*Mearth_to_Msun)*(O197*Rsun_to_AU)^5)*(H197)^(13/2)/1000000000</f>
        <v>64372.28369041613</v>
      </c>
    </row>
    <row r="198" spans="1:23">
      <c r="A198">
        <v>1537</v>
      </c>
      <c r="B198" t="s">
        <v>118</v>
      </c>
      <c r="C198" t="s">
        <v>14</v>
      </c>
      <c r="D198">
        <v>2</v>
      </c>
      <c r="E198" s="1">
        <f>IF(COUNTIF(B$2:B$420, B198) &gt; 1, 1, 0)</f>
        <v>1</v>
      </c>
      <c r="F198">
        <v>3.9308209999999999</v>
      </c>
      <c r="G198">
        <v>0.05</v>
      </c>
      <c r="H198">
        <f t="shared" si="3"/>
        <v>0.05</v>
      </c>
      <c r="K198">
        <v>0.106</v>
      </c>
      <c r="L198">
        <v>1.05</v>
      </c>
      <c r="M198">
        <v>1.22</v>
      </c>
      <c r="N198">
        <v>4.29</v>
      </c>
      <c r="O198">
        <f>IF(M198&lt;&gt;"", M198, IF(AND(L198&lt;&gt;"", N198&lt;&gt;""), SQRT(bigG_mks*(L198*Msun_to_kg)/10^(N198-2))/Rsun_to_m))</f>
        <v>1.22</v>
      </c>
      <c r="P198">
        <f>IF(L198&lt;&gt;"", L198, 10^(N198-2)*(O198*Rsun_to_m)^2/bigG_mks/Msun_to_kg)</f>
        <v>1.05</v>
      </c>
      <c r="S198">
        <v>1.19</v>
      </c>
      <c r="T198">
        <v>1.0999999999999999E-2</v>
      </c>
      <c r="U198">
        <f>IF(S198&lt;&gt;"", IF(S198&lt;Weiss_Rp_limit_1, 4*PI()/3*(S198*REarth)^3*(Weiss_dens_fac_1+Weiss_dens_fac_2*S198)/MEarth*1000, IF(S198&lt;Weiss_Rp_limit_2, Weiss_Mp_fac*(S198)^Weiss_Mp_exp, MJup_to_Mearth)))</f>
        <v>1.9935458632179552</v>
      </c>
      <c r="V198">
        <f>IF(Q198&lt;&gt;"", Q198, IF(R198&lt;&gt;"", R198, IF(I198&lt;&gt;"", I198*MJup_to_Mearth, IF(J198&lt;&gt;"", J198*MJup_to_Mearth, U198))))</f>
        <v>1.9935458632179552</v>
      </c>
      <c r="W198">
        <f>SQRT(P198/bigG)*Qs/((V198*Mearth_to_Msun)*(O198*Rsun_to_AU)^5)*(H198)^(13/2)/1000000000</f>
        <v>11280.364890173327</v>
      </c>
    </row>
    <row r="199" spans="1:23">
      <c r="A199">
        <v>1538</v>
      </c>
      <c r="B199" t="s">
        <v>118</v>
      </c>
      <c r="C199" t="s">
        <v>16</v>
      </c>
      <c r="D199">
        <v>2</v>
      </c>
      <c r="E199" s="1">
        <f>IF(COUNTIF(B$2:B$420, B199) &gt; 1, 1, 0)</f>
        <v>1</v>
      </c>
      <c r="F199">
        <v>7.6300039999999996</v>
      </c>
      <c r="G199">
        <v>7.8E-2</v>
      </c>
      <c r="H199">
        <f t="shared" si="3"/>
        <v>7.8E-2</v>
      </c>
      <c r="K199">
        <v>0.113</v>
      </c>
      <c r="L199">
        <v>1.05</v>
      </c>
      <c r="M199">
        <v>1.22</v>
      </c>
      <c r="N199">
        <v>4.29</v>
      </c>
      <c r="O199">
        <f>IF(M199&lt;&gt;"", M199, IF(AND(L199&lt;&gt;"", N199&lt;&gt;""), SQRT(bigG_mks*(L199*Msun_to_kg)/10^(N199-2))/Rsun_to_m))</f>
        <v>1.22</v>
      </c>
      <c r="P199">
        <f>IF(L199&lt;&gt;"", L199, 10^(N199-2)*(O199*Rsun_to_m)^2/bigG_mks/Msun_to_kg)</f>
        <v>1.05</v>
      </c>
      <c r="S199">
        <v>1.27</v>
      </c>
      <c r="T199">
        <v>1.2E-2</v>
      </c>
      <c r="U199">
        <f>IF(S199&lt;&gt;"", IF(S199&lt;Weiss_Rp_limit_1, 4*PI()/3*(S199*REarth)^3*(Weiss_dens_fac_1+Weiss_dens_fac_2*S199)/MEarth*1000, IF(S199&lt;Weiss_Rp_limit_2, Weiss_Mp_fac*(S199)^Weiss_Mp_exp, MJup_to_Mearth)))</f>
        <v>2.5249070114470644</v>
      </c>
      <c r="V199">
        <f>IF(Q199&lt;&gt;"", Q199, IF(R199&lt;&gt;"", R199, IF(I199&lt;&gt;"", I199*MJup_to_Mearth, IF(J199&lt;&gt;"", J199*MJup_to_Mearth, U199))))</f>
        <v>2.5249070114470644</v>
      </c>
      <c r="W199">
        <f>SQRT(P199/bigG)*Qs/((V199*Mearth_to_Msun)*(O199*Rsun_to_AU)^5)*(H199)^(13/2)/1000000000</f>
        <v>160329.66331053135</v>
      </c>
    </row>
    <row r="200" spans="1:23">
      <c r="A200">
        <v>1582</v>
      </c>
      <c r="B200" t="s">
        <v>122</v>
      </c>
      <c r="C200" t="s">
        <v>14</v>
      </c>
      <c r="D200">
        <v>4</v>
      </c>
      <c r="E200" s="1">
        <f>IF(COUNTIF(B$2:B$420, B200) &gt; 1, 1, 0)</f>
        <v>1</v>
      </c>
      <c r="F200">
        <v>4.0287509999999997</v>
      </c>
      <c r="G200">
        <v>5.0999999999999997E-2</v>
      </c>
      <c r="H200">
        <f t="shared" si="3"/>
        <v>5.0999999999999997E-2</v>
      </c>
      <c r="K200">
        <v>0.109</v>
      </c>
      <c r="M200">
        <v>1.26</v>
      </c>
      <c r="N200">
        <v>4.28</v>
      </c>
      <c r="O200">
        <f>IF(M200&lt;&gt;"", M200, IF(AND(L200&lt;&gt;"", N200&lt;&gt;""), SQRT(bigG_mks*(L200*Msun_to_kg)/10^(N200-2))/Rsun_to_m))</f>
        <v>1.26</v>
      </c>
      <c r="P200">
        <f>IF(L200&lt;&gt;"", L200, 10^(N200-2)*(O200*Rsun_to_m)^2/bigG_mks/Msun_to_kg)</f>
        <v>1.096931553659023</v>
      </c>
      <c r="S200">
        <v>1.22</v>
      </c>
      <c r="T200">
        <v>1.0999999999999999E-2</v>
      </c>
      <c r="U200">
        <f>IF(S200&lt;&gt;"", IF(S200&lt;Weiss_Rp_limit_1, 4*PI()/3*(S200*REarth)^3*(Weiss_dens_fac_1+Weiss_dens_fac_2*S200)/MEarth*1000, IF(S200&lt;Weiss_Rp_limit_2, Weiss_Mp_fac*(S200)^Weiss_Mp_exp, MJup_to_Mearth)))</f>
        <v>2.1819481316023603</v>
      </c>
      <c r="V200">
        <f>IF(Q200&lt;&gt;"", Q200, IF(R200&lt;&gt;"", R200, IF(I200&lt;&gt;"", I200*MJup_to_Mearth, IF(J200&lt;&gt;"", J200*MJup_to_Mearth, U200))))</f>
        <v>2.1819481316023603</v>
      </c>
      <c r="W200">
        <f>SQRT(P200/bigG)*Qs/((V200*Mearth_to_Msun)*(O200*Rsun_to_AU)^5)*(H200)^(13/2)/1000000000</f>
        <v>10196.41765893796</v>
      </c>
    </row>
    <row r="201" spans="1:23">
      <c r="A201">
        <v>1583</v>
      </c>
      <c r="B201" t="s">
        <v>122</v>
      </c>
      <c r="C201" t="s">
        <v>16</v>
      </c>
      <c r="D201">
        <v>4</v>
      </c>
      <c r="E201" s="1">
        <f>IF(COUNTIF(B$2:B$420, B201) &gt; 1, 1, 0)</f>
        <v>1</v>
      </c>
      <c r="F201">
        <v>6.1248209999999998</v>
      </c>
      <c r="G201">
        <v>6.8000000000000005E-2</v>
      </c>
      <c r="H201">
        <f t="shared" si="3"/>
        <v>6.8000000000000005E-2</v>
      </c>
      <c r="K201">
        <v>0.13900000000000001</v>
      </c>
      <c r="M201">
        <v>1.26</v>
      </c>
      <c r="N201">
        <v>4.28</v>
      </c>
      <c r="O201">
        <f>IF(M201&lt;&gt;"", M201, IF(AND(L201&lt;&gt;"", N201&lt;&gt;""), SQRT(bigG_mks*(L201*Msun_to_kg)/10^(N201-2))/Rsun_to_m))</f>
        <v>1.26</v>
      </c>
      <c r="P201">
        <f>IF(L201&lt;&gt;"", L201, 10^(N201-2)*(O201*Rsun_to_m)^2/bigG_mks/Msun_to_kg)</f>
        <v>1.096931553659023</v>
      </c>
      <c r="S201">
        <v>1.56</v>
      </c>
      <c r="T201">
        <v>1.4E-2</v>
      </c>
      <c r="U201">
        <f>IF(S201&lt;&gt;"", IF(S201&lt;Weiss_Rp_limit_1, 4*PI()/3*(S201*REarth)^3*(Weiss_dens_fac_1+Weiss_dens_fac_2*S201)/MEarth*1000, IF(S201&lt;Weiss_Rp_limit_2, Weiss_Mp_fac*(S201)^Weiss_Mp_exp, MJup_to_Mearth)))</f>
        <v>4.0677865543878342</v>
      </c>
      <c r="V201">
        <f>IF(Q201&lt;&gt;"", Q201, IF(R201&lt;&gt;"", R201, IF(I201&lt;&gt;"", I201*MJup_to_Mearth, IF(J201&lt;&gt;"", J201*MJup_to_Mearth, U201))))</f>
        <v>4.0677865543878342</v>
      </c>
      <c r="W201">
        <f>SQRT(P201/bigG)*Qs/((V201*Mearth_to_Msun)*(O201*Rsun_to_AU)^5)*(H201)^(13/2)/1000000000</f>
        <v>35484.253274290073</v>
      </c>
    </row>
    <row r="202" spans="1:23">
      <c r="A202">
        <v>1584</v>
      </c>
      <c r="B202" t="s">
        <v>122</v>
      </c>
      <c r="C202" t="s">
        <v>23</v>
      </c>
      <c r="D202">
        <v>4</v>
      </c>
      <c r="E202" s="1">
        <f>IF(COUNTIF(B$2:B$420, B202) &gt; 1, 1, 0)</f>
        <v>1</v>
      </c>
      <c r="F202">
        <v>8.9210989999999999</v>
      </c>
      <c r="G202">
        <v>8.6999999999999994E-2</v>
      </c>
      <c r="H202">
        <f t="shared" si="3"/>
        <v>8.6999999999999994E-2</v>
      </c>
      <c r="K202">
        <v>0.123</v>
      </c>
      <c r="M202">
        <v>1.26</v>
      </c>
      <c r="N202">
        <v>4.28</v>
      </c>
      <c r="O202">
        <f>IF(M202&lt;&gt;"", M202, IF(AND(L202&lt;&gt;"", N202&lt;&gt;""), SQRT(bigG_mks*(L202*Msun_to_kg)/10^(N202-2))/Rsun_to_m))</f>
        <v>1.26</v>
      </c>
      <c r="P202">
        <f>IF(L202&lt;&gt;"", L202, 10^(N202-2)*(O202*Rsun_to_m)^2/bigG_mks/Msun_to_kg)</f>
        <v>1.096931553659023</v>
      </c>
      <c r="S202">
        <v>1.38</v>
      </c>
      <c r="T202">
        <v>1.2999999999999999E-2</v>
      </c>
      <c r="U202">
        <f>IF(S202&lt;&gt;"", IF(S202&lt;Weiss_Rp_limit_1, 4*PI()/3*(S202*REarth)^3*(Weiss_dens_fac_1+Weiss_dens_fac_2*S202)/MEarth*1000, IF(S202&lt;Weiss_Rp_limit_2, Weiss_Mp_fac*(S202)^Weiss_Mp_exp, MJup_to_Mearth)))</f>
        <v>3.4188038071508355</v>
      </c>
      <c r="V202">
        <f>IF(Q202&lt;&gt;"", Q202, IF(R202&lt;&gt;"", R202, IF(I202&lt;&gt;"", I202*MJup_to_Mearth, IF(J202&lt;&gt;"", J202*MJup_to_Mearth, U202))))</f>
        <v>3.4188038071508355</v>
      </c>
      <c r="W202">
        <f>SQRT(P202/bigG)*Qs/((V202*Mearth_to_Msun)*(O202*Rsun_to_AU)^5)*(H202)^(13/2)/1000000000</f>
        <v>209453.13130907775</v>
      </c>
    </row>
    <row r="203" spans="1:23">
      <c r="A203">
        <v>1592</v>
      </c>
      <c r="B203" t="s">
        <v>55</v>
      </c>
      <c r="C203" t="s">
        <v>14</v>
      </c>
      <c r="D203">
        <v>2</v>
      </c>
      <c r="E203" s="1">
        <f>IF(COUNTIF(B$2:B$420, B203) &gt; 1, 1, 0)</f>
        <v>1</v>
      </c>
      <c r="F203">
        <v>2.4262899999999998</v>
      </c>
      <c r="H203">
        <f t="shared" si="3"/>
        <v>3.6143448066135959E-2</v>
      </c>
      <c r="I203">
        <v>0.02</v>
      </c>
      <c r="K203">
        <v>0.128</v>
      </c>
      <c r="L203">
        <v>1.07</v>
      </c>
      <c r="M203">
        <v>1.07</v>
      </c>
      <c r="N203">
        <v>4.41</v>
      </c>
      <c r="O203">
        <f>IF(M203&lt;&gt;"", M203, IF(AND(L203&lt;&gt;"", N203&lt;&gt;""), SQRT(bigG_mks*(L203*Msun_to_kg)/10^(N203-2))/Rsun_to_m))</f>
        <v>1.07</v>
      </c>
      <c r="P203">
        <f>IF(L203&lt;&gt;"", L203, 10^(N203-2)*(O203*Rsun_to_m)^2/bigG_mks/Msun_to_kg)</f>
        <v>1.07</v>
      </c>
      <c r="Q203">
        <v>6.35</v>
      </c>
      <c r="S203">
        <v>1.43</v>
      </c>
      <c r="T203">
        <v>1.2999999999999999E-2</v>
      </c>
      <c r="U203">
        <f>IF(S203&lt;&gt;"", IF(S203&lt;Weiss_Rp_limit_1, 4*PI()/3*(S203*REarth)^3*(Weiss_dens_fac_1+Weiss_dens_fac_2*S203)/MEarth*1000, IF(S203&lt;Weiss_Rp_limit_2, Weiss_Mp_fac*(S203)^Weiss_Mp_exp, MJup_to_Mearth)))</f>
        <v>3.8947496098157601</v>
      </c>
      <c r="V203">
        <f>IF(Q203&lt;&gt;"", Q203, IF(R203&lt;&gt;"", R203, IF(I203&lt;&gt;"", I203*MJup_to_Mearth, IF(J203&lt;&gt;"", J203*MJup_to_Mearth, U203))))</f>
        <v>6.35</v>
      </c>
      <c r="W203">
        <f>SQRT(P203/bigG)*Qs/((V203*Mearth_to_Msun)*(O203*Rsun_to_AU)^5)*(H203)^(13/2)/1000000000</f>
        <v>835.68077492675241</v>
      </c>
    </row>
    <row r="204" spans="1:23">
      <c r="A204">
        <v>1593</v>
      </c>
      <c r="B204" t="s">
        <v>55</v>
      </c>
      <c r="C204" t="s">
        <v>16</v>
      </c>
      <c r="D204">
        <v>2</v>
      </c>
      <c r="E204" s="1">
        <f>IF(COUNTIF(B$2:B$420, B204) &gt; 1, 1, 0)</f>
        <v>1</v>
      </c>
      <c r="F204">
        <v>4.6233199999999997</v>
      </c>
      <c r="H204">
        <f t="shared" si="3"/>
        <v>5.5552517571314707E-2</v>
      </c>
      <c r="I204">
        <v>8.9999999999999993E-3</v>
      </c>
      <c r="K204">
        <v>7.5999999999999998E-2</v>
      </c>
      <c r="L204">
        <v>1.07</v>
      </c>
      <c r="M204">
        <v>1.07</v>
      </c>
      <c r="N204">
        <v>4.41</v>
      </c>
      <c r="O204">
        <f>IF(M204&lt;&gt;"", M204, IF(AND(L204&lt;&gt;"", N204&lt;&gt;""), SQRT(bigG_mks*(L204*Msun_to_kg)/10^(N204-2))/Rsun_to_m))</f>
        <v>1.07</v>
      </c>
      <c r="P204">
        <f>IF(L204&lt;&gt;"", L204, 10^(N204-2)*(O204*Rsun_to_m)^2/bigG_mks/Msun_to_kg)</f>
        <v>1.07</v>
      </c>
      <c r="Q204">
        <v>2.71</v>
      </c>
      <c r="S204">
        <v>0.85</v>
      </c>
      <c r="T204">
        <v>8.0000000000000002E-3</v>
      </c>
      <c r="U204">
        <f>IF(S204&lt;&gt;"", IF(S204&lt;Weiss_Rp_limit_1, 4*PI()/3*(S204*REarth)^3*(Weiss_dens_fac_1+Weiss_dens_fac_2*S204)/MEarth*1000, IF(S204&lt;Weiss_Rp_limit_2, Weiss_Mp_fac*(S204)^Weiss_Mp_exp, MJup_to_Mearth)))</f>
        <v>0.59696826403819614</v>
      </c>
      <c r="V204">
        <f>IF(Q204&lt;&gt;"", Q204, IF(R204&lt;&gt;"", R204, IF(I204&lt;&gt;"", I204*MJup_to_Mearth, IF(J204&lt;&gt;"", J204*MJup_to_Mearth, U204))))</f>
        <v>2.71</v>
      </c>
      <c r="W204">
        <f>SQRT(P204/bigG)*Qs/((V204*Mearth_to_Msun)*(O204*Rsun_to_AU)^5)*(H204)^(13/2)/1000000000</f>
        <v>32005.669034547969</v>
      </c>
    </row>
    <row r="205" spans="1:23">
      <c r="A205">
        <v>1602</v>
      </c>
      <c r="B205" t="s">
        <v>156</v>
      </c>
      <c r="C205" t="s">
        <v>14</v>
      </c>
      <c r="D205">
        <v>2</v>
      </c>
      <c r="E205" s="1">
        <f>IF(COUNTIF(B$2:B$420, B205) &gt; 1, 1, 0)</f>
        <v>1</v>
      </c>
      <c r="F205">
        <v>4.7</v>
      </c>
      <c r="H205">
        <f t="shared" si="3"/>
        <v>5.282040876242549E-2</v>
      </c>
      <c r="I205">
        <v>1.0999999999999999E-2</v>
      </c>
      <c r="K205">
        <v>0.153</v>
      </c>
      <c r="L205">
        <v>0.89</v>
      </c>
      <c r="M205">
        <v>0.95</v>
      </c>
      <c r="O205">
        <f>IF(M205&lt;&gt;"", M205, IF(AND(L205&lt;&gt;"", N205&lt;&gt;""), SQRT(bigG_mks*(L205*Msun_to_kg)/10^(N205-2))/Rsun_to_m))</f>
        <v>0.95</v>
      </c>
      <c r="P205">
        <f>IF(L205&lt;&gt;"", L205, 10^(N205-2)*(O205*Rsun_to_m)^2/bigG_mks/Msun_to_kg)</f>
        <v>0.89</v>
      </c>
      <c r="Q205">
        <v>3.5</v>
      </c>
      <c r="S205">
        <v>1.71</v>
      </c>
      <c r="T205">
        <v>1.6E-2</v>
      </c>
      <c r="U205">
        <f>IF(S205&lt;&gt;"", IF(S205&lt;Weiss_Rp_limit_1, 4*PI()/3*(S205*REarth)^3*(Weiss_dens_fac_1+Weiss_dens_fac_2*S205)/MEarth*1000, IF(S205&lt;Weiss_Rp_limit_2, Weiss_Mp_fac*(S205)^Weiss_Mp_exp, MJup_to_Mearth)))</f>
        <v>4.4303563818533904</v>
      </c>
      <c r="V205">
        <f>IF(Q205&lt;&gt;"", Q205, IF(R205&lt;&gt;"", R205, IF(I205&lt;&gt;"", I205*MJup_to_Mearth, IF(J205&lt;&gt;"", J205*MJup_to_Mearth, U205))))</f>
        <v>3.5</v>
      </c>
      <c r="W205">
        <f>SQRT(P205/bigG)*Qs/((V205*Mearth_to_Msun)*(O205*Rsun_to_AU)^5)*(H205)^(13/2)/1000000000</f>
        <v>29516.795966608955</v>
      </c>
    </row>
    <row r="206" spans="1:23">
      <c r="A206">
        <v>1603</v>
      </c>
      <c r="B206" t="s">
        <v>156</v>
      </c>
      <c r="C206" t="s">
        <v>16</v>
      </c>
      <c r="D206">
        <v>2</v>
      </c>
      <c r="E206" s="1">
        <f>IF(COUNTIF(B$2:B$420, B206) &gt; 1, 1, 0)</f>
        <v>1</v>
      </c>
      <c r="F206">
        <v>7.1710000000000003</v>
      </c>
      <c r="H206">
        <f t="shared" si="3"/>
        <v>7.0004023320856076E-2</v>
      </c>
      <c r="I206">
        <v>9.4E-2</v>
      </c>
      <c r="K206">
        <v>0.26900000000000002</v>
      </c>
      <c r="L206">
        <v>0.89</v>
      </c>
      <c r="M206">
        <v>0.95</v>
      </c>
      <c r="O206">
        <f>IF(M206&lt;&gt;"", M206, IF(AND(L206&lt;&gt;"", N206&lt;&gt;""), SQRT(bigG_mks*(L206*Msun_to_kg)/10^(N206-2))/Rsun_to_m))</f>
        <v>0.95</v>
      </c>
      <c r="P206">
        <f>IF(L206&lt;&gt;"", L206, 10^(N206-2)*(O206*Rsun_to_m)^2/bigG_mks/Msun_to_kg)</f>
        <v>0.89</v>
      </c>
      <c r="Q206">
        <v>29.9</v>
      </c>
      <c r="S206">
        <v>3.01</v>
      </c>
      <c r="T206">
        <v>2.8000000000000001E-2</v>
      </c>
      <c r="U206">
        <f>IF(S206&lt;&gt;"", IF(S206&lt;Weiss_Rp_limit_1, 4*PI()/3*(S206*REarth)^3*(Weiss_dens_fac_1+Weiss_dens_fac_2*S206)/MEarth*1000, IF(S206&lt;Weiss_Rp_limit_2, Weiss_Mp_fac*(S206)^Weiss_Mp_exp, MJup_to_Mearth)))</f>
        <v>7.4958195129238687</v>
      </c>
      <c r="V206">
        <f>IF(Q206&lt;&gt;"", Q206, IF(R206&lt;&gt;"", R206, IF(I206&lt;&gt;"", I206*MJup_to_Mearth, IF(J206&lt;&gt;"", J206*MJup_to_Mearth, U206))))</f>
        <v>29.9</v>
      </c>
      <c r="W206">
        <f>SQRT(P206/bigG)*Qs/((V206*Mearth_to_Msun)*(O206*Rsun_to_AU)^5)*(H206)^(13/2)/1000000000</f>
        <v>21555.303844811333</v>
      </c>
    </row>
    <row r="207" spans="1:23">
      <c r="A207">
        <v>1604</v>
      </c>
      <c r="B207" t="s">
        <v>133</v>
      </c>
      <c r="C207" t="s">
        <v>14</v>
      </c>
      <c r="D207">
        <v>2</v>
      </c>
      <c r="E207" s="1">
        <f>IF(COUNTIF(B$2:B$420, B207) &gt; 1, 1, 0)</f>
        <v>1</v>
      </c>
      <c r="F207">
        <v>4.1760000000000002</v>
      </c>
      <c r="H207">
        <f t="shared" si="3"/>
        <v>4.4409080164977952E-2</v>
      </c>
      <c r="I207">
        <v>0.377</v>
      </c>
      <c r="K207">
        <v>0.108</v>
      </c>
      <c r="L207">
        <v>0.67</v>
      </c>
      <c r="M207">
        <v>0.64</v>
      </c>
      <c r="O207">
        <f>IF(M207&lt;&gt;"", M207, IF(AND(L207&lt;&gt;"", N207&lt;&gt;""), SQRT(bigG_mks*(L207*Msun_to_kg)/10^(N207-2))/Rsun_to_m))</f>
        <v>0.64</v>
      </c>
      <c r="P207">
        <f>IF(L207&lt;&gt;"", L207, 10^(N207-2)*(O207*Rsun_to_m)^2/bigG_mks/Msun_to_kg)</f>
        <v>0.67</v>
      </c>
      <c r="Q207">
        <v>119.9</v>
      </c>
      <c r="S207">
        <v>1.21</v>
      </c>
      <c r="T207">
        <v>1.0999999999999999E-2</v>
      </c>
      <c r="U207">
        <f>IF(S207&lt;&gt;"", IF(S207&lt;Weiss_Rp_limit_1, 4*PI()/3*(S207*REarth)^3*(Weiss_dens_fac_1+Weiss_dens_fac_2*S207)/MEarth*1000, IF(S207&lt;Weiss_Rp_limit_2, Weiss_Mp_fac*(S207)^Weiss_Mp_exp, MJup_to_Mearth)))</f>
        <v>2.1177413626229034</v>
      </c>
      <c r="V207">
        <f>IF(Q207&lt;&gt;"", Q207, IF(R207&lt;&gt;"", R207, IF(I207&lt;&gt;"", I207*MJup_to_Mearth, IF(J207&lt;&gt;"", J207*MJup_to_Mearth, U207))))</f>
        <v>119.9</v>
      </c>
      <c r="W207">
        <f>SQRT(P207/bigG)*Qs/((V207*Mearth_to_Msun)*(O207*Rsun_to_AU)^5)*(H207)^(13/2)/1000000000</f>
        <v>1744.7522194022592</v>
      </c>
    </row>
    <row r="208" spans="1:23">
      <c r="A208">
        <v>1605</v>
      </c>
      <c r="B208" t="s">
        <v>133</v>
      </c>
      <c r="C208" t="s">
        <v>16</v>
      </c>
      <c r="D208">
        <v>2</v>
      </c>
      <c r="E208" s="1">
        <f>IF(COUNTIF(B$2:B$420, B208) &gt; 1, 1, 0)</f>
        <v>1</v>
      </c>
      <c r="F208">
        <v>8.7080000000000002</v>
      </c>
      <c r="H208">
        <f t="shared" si="3"/>
        <v>7.2484263655775302E-2</v>
      </c>
      <c r="L208">
        <v>0.67</v>
      </c>
      <c r="M208">
        <v>0.64</v>
      </c>
      <c r="O208">
        <f>IF(M208&lt;&gt;"", M208, IF(AND(L208&lt;&gt;"", N208&lt;&gt;""), SQRT(bigG_mks*(L208*Msun_to_kg)/10^(N208-2))/Rsun_to_m))</f>
        <v>0.64</v>
      </c>
      <c r="P208">
        <f>IF(L208&lt;&gt;"", L208, 10^(N208-2)*(O208*Rsun_to_m)^2/bigG_mks/Msun_to_kg)</f>
        <v>0.67</v>
      </c>
      <c r="U208" t="b">
        <f>IF(S208&lt;&gt;"", IF(S208&lt;Weiss_Rp_limit_1, 4*PI()/3*(S208*REarth)^3*(Weiss_dens_fac_1+Weiss_dens_fac_2*S208)/MEarth*1000, IF(S208&lt;Weiss_Rp_limit_2, Weiss_Mp_fac*(S208)^Weiss_Mp_exp, MJup_to_Mearth)))</f>
        <v>0</v>
      </c>
      <c r="V208" t="b">
        <f>IF(Q208&lt;&gt;"", Q208, IF(R208&lt;&gt;"", R208, IF(I208&lt;&gt;"", I208*MJup_to_Mearth, IF(J208&lt;&gt;"", J208*MJup_to_Mearth, U208))))</f>
        <v>0</v>
      </c>
      <c r="W208" t="e">
        <f>SQRT(P208/bigG)*Qs/((V208*Mearth_to_Msun)*(O208*Rsun_to_AU)^5)*(H208)^(13/2)/1000000000</f>
        <v>#DIV/0!</v>
      </c>
    </row>
    <row r="209" spans="1:23">
      <c r="A209">
        <v>719</v>
      </c>
      <c r="B209" t="s">
        <v>17</v>
      </c>
      <c r="C209" t="s">
        <v>16</v>
      </c>
      <c r="D209">
        <v>3</v>
      </c>
      <c r="E209" s="1">
        <f>IF(COUNTIF(B$2:B$420, B209) &gt; 1, 1, 0)</f>
        <v>1</v>
      </c>
      <c r="F209">
        <v>0.45328509</v>
      </c>
      <c r="G209">
        <v>6.0000000000000001E-3</v>
      </c>
      <c r="H209">
        <f t="shared" si="3"/>
        <v>6.0000000000000001E-3</v>
      </c>
      <c r="K209">
        <v>6.5000000000000002E-2</v>
      </c>
      <c r="L209">
        <v>0.13</v>
      </c>
      <c r="M209">
        <v>0.17</v>
      </c>
      <c r="N209">
        <v>4.71</v>
      </c>
      <c r="O209">
        <f>IF(M209&lt;&gt;"", M209, IF(AND(L209&lt;&gt;"", N209&lt;&gt;""), SQRT(bigG_mks*(L209*Msun_to_kg)/10^(N209-2))/Rsun_to_m))</f>
        <v>0.17</v>
      </c>
      <c r="P209">
        <f>IF(L209&lt;&gt;"", L209, 10^(N209-2)*(O209*Rsun_to_m)^2/bigG_mks/Msun_to_kg)</f>
        <v>0.13</v>
      </c>
      <c r="S209">
        <v>0.73</v>
      </c>
      <c r="T209">
        <v>7.0000000000000001E-3</v>
      </c>
      <c r="U209">
        <f>IF(S209&lt;&gt;"", IF(S209&lt;Weiss_Rp_limit_1, 4*PI()/3*(S209*REarth)^3*(Weiss_dens_fac_1+Weiss_dens_fac_2*S209)/MEarth*1000, IF(S209&lt;Weiss_Rp_limit_2, Weiss_Mp_fac*(S209)^Weiss_Mp_exp, MJup_to_Mearth)))</f>
        <v>0.34918719533364662</v>
      </c>
      <c r="V209">
        <f>IF(Q209&lt;&gt;"", Q209, IF(R209&lt;&gt;"", R209, IF(I209&lt;&gt;"", I209*MJup_to_Mearth, IF(J209&lt;&gt;"", J209*MJup_to_Mearth, U209))))</f>
        <v>0.34918719533364662</v>
      </c>
      <c r="W209">
        <f>SQRT(P209/bigG)*Qs/((V209*Mearth_to_Msun)*(O209*Rsun_to_AU)^5)*(H209)^(13/2)/1000000000</f>
        <v>446.17038709246407</v>
      </c>
    </row>
    <row r="210" spans="1:23">
      <c r="A210">
        <v>718</v>
      </c>
      <c r="B210" t="s">
        <v>17</v>
      </c>
      <c r="C210" t="s">
        <v>14</v>
      </c>
      <c r="D210">
        <v>3</v>
      </c>
      <c r="E210" s="1">
        <f>IF(COUNTIF(B$2:B$420, B210) &gt; 1, 1, 0)</f>
        <v>1</v>
      </c>
      <c r="F210">
        <v>1.2137671999999999</v>
      </c>
      <c r="G210">
        <v>1.1599999999999999E-2</v>
      </c>
      <c r="H210">
        <f t="shared" si="3"/>
        <v>1.1599999999999999E-2</v>
      </c>
      <c r="K210">
        <v>7.0000000000000007E-2</v>
      </c>
      <c r="L210">
        <v>0.13</v>
      </c>
      <c r="M210">
        <v>0.17</v>
      </c>
      <c r="N210">
        <v>4.71</v>
      </c>
      <c r="O210">
        <f>IF(M210&lt;&gt;"", M210, IF(AND(L210&lt;&gt;"", N210&lt;&gt;""), SQRT(bigG_mks*(L210*Msun_to_kg)/10^(N210-2))/Rsun_to_m))</f>
        <v>0.17</v>
      </c>
      <c r="P210">
        <f>IF(L210&lt;&gt;"", L210, 10^(N210-2)*(O210*Rsun_to_m)^2/bigG_mks/Msun_to_kg)</f>
        <v>0.13</v>
      </c>
      <c r="S210">
        <v>0.78</v>
      </c>
      <c r="T210">
        <v>7.0000000000000001E-3</v>
      </c>
      <c r="U210">
        <f>IF(S210&lt;&gt;"", IF(S210&lt;Weiss_Rp_limit_1, 4*PI()/3*(S210*REarth)^3*(Weiss_dens_fac_1+Weiss_dens_fac_2*S210)/MEarth*1000, IF(S210&lt;Weiss_Rp_limit_2, Weiss_Mp_fac*(S210)^Weiss_Mp_exp, MJup_to_Mearth)))</f>
        <v>0.44068540754551033</v>
      </c>
      <c r="V210">
        <f>IF(Q210&lt;&gt;"", Q210, IF(R210&lt;&gt;"", R210, IF(I210&lt;&gt;"", I210*MJup_to_Mearth, IF(J210&lt;&gt;"", J210*MJup_to_Mearth, U210))))</f>
        <v>0.44068540754551033</v>
      </c>
      <c r="W210">
        <f>SQRT(P210/bigG)*Qs/((V210*Mearth_to_Msun)*(O210*Rsun_to_AU)^5)*(H210)^(13/2)/1000000000</f>
        <v>25669.900456951404</v>
      </c>
    </row>
    <row r="211" spans="1:23">
      <c r="A211">
        <v>720</v>
      </c>
      <c r="B211" t="s">
        <v>17</v>
      </c>
      <c r="C211" t="s">
        <v>23</v>
      </c>
      <c r="D211">
        <v>3</v>
      </c>
      <c r="E211" s="1">
        <f>IF(COUNTIF(B$2:B$420, B211) &gt; 1, 1, 0)</f>
        <v>1</v>
      </c>
      <c r="F211">
        <v>1.8651690000000001</v>
      </c>
      <c r="G211">
        <v>1.54E-2</v>
      </c>
      <c r="H211">
        <f t="shared" si="3"/>
        <v>1.54E-2</v>
      </c>
      <c r="K211">
        <v>5.0999999999999997E-2</v>
      </c>
      <c r="L211">
        <v>0.13</v>
      </c>
      <c r="M211">
        <v>0.17</v>
      </c>
      <c r="N211">
        <v>4.71</v>
      </c>
      <c r="O211">
        <f>IF(M211&lt;&gt;"", M211, IF(AND(L211&lt;&gt;"", N211&lt;&gt;""), SQRT(bigG_mks*(L211*Msun_to_kg)/10^(N211-2))/Rsun_to_m))</f>
        <v>0.17</v>
      </c>
      <c r="P211">
        <f>IF(L211&lt;&gt;"", L211, 10^(N211-2)*(O211*Rsun_to_m)^2/bigG_mks/Msun_to_kg)</f>
        <v>0.13</v>
      </c>
      <c r="S211">
        <v>0.56999999999999995</v>
      </c>
      <c r="T211">
        <v>5.0000000000000001E-3</v>
      </c>
      <c r="U211">
        <f>IF(S211&lt;&gt;"", IF(S211&lt;Weiss_Rp_limit_1, 4*PI()/3*(S211*REarth)^3*(Weiss_dens_fac_1+Weiss_dens_fac_2*S211)/MEarth*1000, IF(S211&lt;Weiss_Rp_limit_2, Weiss_Mp_fac*(S211)^Weiss_Mp_exp, MJup_to_Mearth)))</f>
        <v>0.14784865466224187</v>
      </c>
      <c r="V211">
        <f>IF(Q211&lt;&gt;"", Q211, IF(R211&lt;&gt;"", R211, IF(I211&lt;&gt;"", I211*MJup_to_Mearth, IF(J211&lt;&gt;"", J211*MJup_to_Mearth, U211))))</f>
        <v>0.14784865466224187</v>
      </c>
      <c r="W211">
        <f>SQRT(P211/bigG)*Qs/((V211*Mearth_to_Msun)*(O211*Rsun_to_AU)^5)*(H211)^(13/2)/1000000000</f>
        <v>482662.1386432554</v>
      </c>
    </row>
    <row r="212" spans="1:23">
      <c r="A212">
        <v>1628</v>
      </c>
      <c r="B212" t="s">
        <v>228</v>
      </c>
      <c r="C212" t="s">
        <v>14</v>
      </c>
      <c r="D212">
        <v>3</v>
      </c>
      <c r="E212" s="1">
        <f>IF(COUNTIF(B$2:B$420, B212) &gt; 1, 1, 0)</f>
        <v>1</v>
      </c>
      <c r="F212">
        <v>6.8029999999999999</v>
      </c>
      <c r="G212">
        <v>7.1900000000000006E-2</v>
      </c>
      <c r="H212">
        <f t="shared" si="3"/>
        <v>7.1900000000000006E-2</v>
      </c>
      <c r="K212">
        <v>6.8000000000000005E-2</v>
      </c>
      <c r="L212">
        <v>1.07</v>
      </c>
      <c r="M212">
        <v>1.0900000000000001</v>
      </c>
      <c r="N212">
        <v>4.4000000000000004</v>
      </c>
      <c r="O212">
        <f>IF(M212&lt;&gt;"", M212, IF(AND(L212&lt;&gt;"", N212&lt;&gt;""), SQRT(bigG_mks*(L212*Msun_to_kg)/10^(N212-2))/Rsun_to_m))</f>
        <v>1.0900000000000001</v>
      </c>
      <c r="P212">
        <f>IF(L212&lt;&gt;"", L212, 10^(N212-2)*(O212*Rsun_to_m)^2/bigG_mks/Msun_to_kg)</f>
        <v>1.07</v>
      </c>
      <c r="S212">
        <v>0.76400000000000001</v>
      </c>
      <c r="T212">
        <v>7.0000000000000001E-3</v>
      </c>
      <c r="U212">
        <f>IF(S212&lt;&gt;"", IF(S212&lt;Weiss_Rp_limit_1, 4*PI()/3*(S212*REarth)^3*(Weiss_dens_fac_1+Weiss_dens_fac_2*S212)/MEarth*1000, IF(S212&lt;Weiss_Rp_limit_2, Weiss_Mp_fac*(S212)^Weiss_Mp_exp, MJup_to_Mearth)))</f>
        <v>0.40969212224726359</v>
      </c>
      <c r="V212">
        <f>IF(Q212&lt;&gt;"", Q212, IF(R212&lt;&gt;"", R212, IF(I212&lt;&gt;"", I212*MJup_to_Mearth, IF(J212&lt;&gt;"", J212*MJup_to_Mearth, U212))))</f>
        <v>0.40969212224726359</v>
      </c>
      <c r="W212">
        <f>SQRT(P212/bigG)*Qs/((V212*Mearth_to_Msun)*(O212*Rsun_to_AU)^5)*(H212)^(13/2)/1000000000</f>
        <v>1032020.7482683195</v>
      </c>
    </row>
    <row r="213" spans="1:23">
      <c r="A213">
        <v>1629</v>
      </c>
      <c r="B213" t="s">
        <v>228</v>
      </c>
      <c r="C213" t="s">
        <v>16</v>
      </c>
      <c r="D213">
        <v>3</v>
      </c>
      <c r="E213" s="1">
        <f>IF(COUNTIF(B$2:B$420, B213) &gt; 1, 1, 0)</f>
        <v>1</v>
      </c>
      <c r="F213">
        <v>8.7029999999999994</v>
      </c>
      <c r="G213">
        <v>8.4699999999999998E-2</v>
      </c>
      <c r="H213">
        <f t="shared" si="3"/>
        <v>8.4699999999999998E-2</v>
      </c>
      <c r="K213">
        <v>0.06</v>
      </c>
      <c r="L213">
        <v>1.07</v>
      </c>
      <c r="M213">
        <v>1.0900000000000001</v>
      </c>
      <c r="N213">
        <v>4.4000000000000004</v>
      </c>
      <c r="O213">
        <f>IF(M213&lt;&gt;"", M213, IF(AND(L213&lt;&gt;"", N213&lt;&gt;""), SQRT(bigG_mks*(L213*Msun_to_kg)/10^(N213-2))/Rsun_to_m))</f>
        <v>1.0900000000000001</v>
      </c>
      <c r="P213">
        <f>IF(L213&lt;&gt;"", L213, 10^(N213-2)*(O213*Rsun_to_m)^2/bigG_mks/Msun_to_kg)</f>
        <v>1.07</v>
      </c>
      <c r="S213">
        <v>0.66800000000000004</v>
      </c>
      <c r="T213">
        <v>6.0000000000000001E-3</v>
      </c>
      <c r="U213">
        <f>IF(S213&lt;&gt;"", IF(S213&lt;Weiss_Rp_limit_1, 4*PI()/3*(S213*REarth)^3*(Weiss_dens_fac_1+Weiss_dens_fac_2*S213)/MEarth*1000, IF(S213&lt;Weiss_Rp_limit_2, Weiss_Mp_fac*(S213)^Weiss_Mp_exp, MJup_to_Mearth)))</f>
        <v>0.25609309093521554</v>
      </c>
      <c r="V213">
        <f>IF(Q213&lt;&gt;"", Q213, IF(R213&lt;&gt;"", R213, IF(I213&lt;&gt;"", I213*MJup_to_Mearth, IF(J213&lt;&gt;"", J213*MJup_to_Mearth, U213))))</f>
        <v>0.25609309093521554</v>
      </c>
      <c r="W213">
        <f>SQRT(P213/bigG)*Qs/((V213*Mearth_to_Msun)*(O213*Rsun_to_AU)^5)*(H213)^(13/2)/1000000000</f>
        <v>4789085.1581878113</v>
      </c>
    </row>
    <row r="214" spans="1:23">
      <c r="A214">
        <v>1643</v>
      </c>
      <c r="B214" t="s">
        <v>108</v>
      </c>
      <c r="C214" t="s">
        <v>14</v>
      </c>
      <c r="D214">
        <v>5</v>
      </c>
      <c r="E214" s="1">
        <f>IF(COUNTIF(B$2:B$420, B214) &gt; 1, 1, 0)</f>
        <v>1</v>
      </c>
      <c r="F214">
        <v>3.6001053000000001</v>
      </c>
      <c r="G214">
        <v>4.1779999999999998E-2</v>
      </c>
      <c r="H214">
        <f t="shared" si="3"/>
        <v>4.1779999999999998E-2</v>
      </c>
      <c r="K214">
        <v>3.5999999999999997E-2</v>
      </c>
      <c r="L214">
        <v>0.76</v>
      </c>
      <c r="M214">
        <v>0.75</v>
      </c>
      <c r="N214">
        <v>4.5599999999999996</v>
      </c>
      <c r="O214">
        <f>IF(M214&lt;&gt;"", M214, IF(AND(L214&lt;&gt;"", N214&lt;&gt;""), SQRT(bigG_mks*(L214*Msun_to_kg)/10^(N214-2))/Rsun_to_m))</f>
        <v>0.75</v>
      </c>
      <c r="P214">
        <f>IF(L214&lt;&gt;"", L214, 10^(N214-2)*(O214*Rsun_to_m)^2/bigG_mks/Msun_to_kg)</f>
        <v>0.76</v>
      </c>
      <c r="S214">
        <v>0.40300000000000002</v>
      </c>
      <c r="T214">
        <v>4.0000000000000001E-3</v>
      </c>
      <c r="U214">
        <f>IF(S214&lt;&gt;"", IF(S214&lt;Weiss_Rp_limit_1, 4*PI()/3*(S214*REarth)^3*(Weiss_dens_fac_1+Weiss_dens_fac_2*S214)/MEarth*1000, IF(S214&lt;Weiss_Rp_limit_2, Weiss_Mp_fac*(S214)^Weiss_Mp_exp, MJup_to_Mearth)))</f>
        <v>4.5471373440035733E-2</v>
      </c>
      <c r="V214">
        <f>IF(Q214&lt;&gt;"", Q214, IF(R214&lt;&gt;"", R214, IF(I214&lt;&gt;"", I214*MJup_to_Mearth, IF(J214&lt;&gt;"", J214*MJup_to_Mearth, U214))))</f>
        <v>4.5471373440035733E-2</v>
      </c>
      <c r="W214">
        <f>SQRT(P214/bigG)*Qs/((V214*Mearth_to_Msun)*(O214*Rsun_to_AU)^5)*(H214)^(13/2)/1000000000</f>
        <v>1491097.6785308393</v>
      </c>
    </row>
    <row r="215" spans="1:23">
      <c r="A215">
        <v>1644</v>
      </c>
      <c r="B215" t="s">
        <v>108</v>
      </c>
      <c r="C215" t="s">
        <v>16</v>
      </c>
      <c r="D215">
        <v>5</v>
      </c>
      <c r="E215" s="1">
        <f>IF(COUNTIF(B$2:B$420, B215) &gt; 1, 1, 0)</f>
        <v>1</v>
      </c>
      <c r="F215">
        <v>4.5458841000000003</v>
      </c>
      <c r="G215">
        <v>4.8809999999999999E-2</v>
      </c>
      <c r="H215">
        <f t="shared" si="3"/>
        <v>4.8809999999999999E-2</v>
      </c>
      <c r="K215">
        <v>4.3999999999999997E-2</v>
      </c>
      <c r="L215">
        <v>0.76</v>
      </c>
      <c r="M215">
        <v>0.75</v>
      </c>
      <c r="N215">
        <v>4.5599999999999996</v>
      </c>
      <c r="O215">
        <f>IF(M215&lt;&gt;"", M215, IF(AND(L215&lt;&gt;"", N215&lt;&gt;""), SQRT(bigG_mks*(L215*Msun_to_kg)/10^(N215-2))/Rsun_to_m))</f>
        <v>0.75</v>
      </c>
      <c r="P215">
        <f>IF(L215&lt;&gt;"", L215, 10^(N215-2)*(O215*Rsun_to_m)^2/bigG_mks/Msun_to_kg)</f>
        <v>0.76</v>
      </c>
      <c r="S215">
        <v>0.497</v>
      </c>
      <c r="T215">
        <v>5.0000000000000001E-3</v>
      </c>
      <c r="U215">
        <f>IF(S215&lt;&gt;"", IF(S215&lt;Weiss_Rp_limit_1, 4*PI()/3*(S215*REarth)^3*(Weiss_dens_fac_1+Weiss_dens_fac_2*S215)/MEarth*1000, IF(S215&lt;Weiss_Rp_limit_2, Weiss_Mp_fac*(S215)^Weiss_Mp_exp, MJup_to_Mearth)))</f>
        <v>9.2448175488023657E-2</v>
      </c>
      <c r="V215">
        <f>IF(Q215&lt;&gt;"", Q215, IF(R215&lt;&gt;"", R215, IF(I215&lt;&gt;"", I215*MJup_to_Mearth, IF(J215&lt;&gt;"", J215*MJup_to_Mearth, U215))))</f>
        <v>9.2448175488023657E-2</v>
      </c>
      <c r="W215">
        <f>SQRT(P215/bigG)*Qs/((V215*Mearth_to_Msun)*(O215*Rsun_to_AU)^5)*(H215)^(13/2)/1000000000</f>
        <v>2015386.0104509611</v>
      </c>
    </row>
    <row r="216" spans="1:23">
      <c r="A216">
        <v>1645</v>
      </c>
      <c r="B216" t="s">
        <v>108</v>
      </c>
      <c r="C216" t="s">
        <v>23</v>
      </c>
      <c r="D216">
        <v>5</v>
      </c>
      <c r="E216" s="1">
        <f>IF(COUNTIF(B$2:B$420, B216) &gt; 1, 1, 0)</f>
        <v>1</v>
      </c>
      <c r="F216">
        <v>6.1893919999999998</v>
      </c>
      <c r="G216">
        <v>0.06</v>
      </c>
      <c r="H216">
        <f t="shared" si="3"/>
        <v>0.06</v>
      </c>
      <c r="K216">
        <v>4.7E-2</v>
      </c>
      <c r="L216">
        <v>0.76</v>
      </c>
      <c r="M216">
        <v>0.75</v>
      </c>
      <c r="N216">
        <v>4.5599999999999996</v>
      </c>
      <c r="O216">
        <f>IF(M216&lt;&gt;"", M216, IF(AND(L216&lt;&gt;"", N216&lt;&gt;""), SQRT(bigG_mks*(L216*Msun_to_kg)/10^(N216-2))/Rsun_to_m))</f>
        <v>0.75</v>
      </c>
      <c r="P216">
        <f>IF(L216&lt;&gt;"", L216, 10^(N216-2)*(O216*Rsun_to_m)^2/bigG_mks/Msun_to_kg)</f>
        <v>0.76</v>
      </c>
      <c r="S216">
        <v>0.53</v>
      </c>
      <c r="T216">
        <v>5.0000000000000001E-3</v>
      </c>
      <c r="U216">
        <f>IF(S216&lt;&gt;"", IF(S216&lt;Weiss_Rp_limit_1, 4*PI()/3*(S216*REarth)^3*(Weiss_dens_fac_1+Weiss_dens_fac_2*S216)/MEarth*1000, IF(S216&lt;Weiss_Rp_limit_2, Weiss_Mp_fac*(S216)^Weiss_Mp_exp, MJup_to_Mearth)))</f>
        <v>0.11516123496672225</v>
      </c>
      <c r="V216">
        <f>IF(Q216&lt;&gt;"", Q216, IF(R216&lt;&gt;"", R216, IF(I216&lt;&gt;"", I216*MJup_to_Mearth, IF(J216&lt;&gt;"", J216*MJup_to_Mearth, U216))))</f>
        <v>0.11516123496672225</v>
      </c>
      <c r="W216">
        <f>SQRT(P216/bigG)*Qs/((V216*Mearth_to_Msun)*(O216*Rsun_to_AU)^5)*(H216)^(13/2)/1000000000</f>
        <v>6189080.7407723889</v>
      </c>
    </row>
    <row r="217" spans="1:23">
      <c r="A217">
        <v>1646</v>
      </c>
      <c r="B217" t="s">
        <v>108</v>
      </c>
      <c r="C217" t="s">
        <v>20</v>
      </c>
      <c r="D217">
        <v>5</v>
      </c>
      <c r="E217" s="1">
        <f>IF(COUNTIF(B$2:B$420, B217) &gt; 1, 1, 0)</f>
        <v>1</v>
      </c>
      <c r="F217">
        <v>7.743493</v>
      </c>
      <c r="G217">
        <v>6.9599999999999995E-2</v>
      </c>
      <c r="H217">
        <f t="shared" si="3"/>
        <v>6.9599999999999995E-2</v>
      </c>
      <c r="K217">
        <v>4.9000000000000002E-2</v>
      </c>
      <c r="L217">
        <v>0.76</v>
      </c>
      <c r="M217">
        <v>0.75</v>
      </c>
      <c r="N217">
        <v>4.5599999999999996</v>
      </c>
      <c r="O217">
        <f>IF(M217&lt;&gt;"", M217, IF(AND(L217&lt;&gt;"", N217&lt;&gt;""), SQRT(bigG_mks*(L217*Msun_to_kg)/10^(N217-2))/Rsun_to_m))</f>
        <v>0.75</v>
      </c>
      <c r="P217">
        <f>IF(L217&lt;&gt;"", L217, 10^(N217-2)*(O217*Rsun_to_m)^2/bigG_mks/Msun_to_kg)</f>
        <v>0.76</v>
      </c>
      <c r="S217">
        <v>0.54600000000000004</v>
      </c>
      <c r="T217">
        <v>5.0000000000000001E-3</v>
      </c>
      <c r="U217">
        <f>IF(S217&lt;&gt;"", IF(S217&lt;Weiss_Rp_limit_1, 4*PI()/3*(S217*REarth)^3*(Weiss_dens_fac_1+Weiss_dens_fac_2*S217)/MEarth*1000, IF(S217&lt;Weiss_Rp_limit_2, Weiss_Mp_fac*(S217)^Weiss_Mp_exp, MJup_to_Mearth)))</f>
        <v>0.12752471157664499</v>
      </c>
      <c r="V217">
        <f>IF(Q217&lt;&gt;"", Q217, IF(R217&lt;&gt;"", R217, IF(I217&lt;&gt;"", I217*MJup_to_Mearth, IF(J217&lt;&gt;"", J217*MJup_to_Mearth, U217))))</f>
        <v>0.12752471157664499</v>
      </c>
      <c r="W217">
        <f>SQRT(P217/bigG)*Qs/((V217*Mearth_to_Msun)*(O217*Rsun_to_AU)^5)*(H217)^(13/2)/1000000000</f>
        <v>14666113.509731725</v>
      </c>
    </row>
    <row r="218" spans="1:23">
      <c r="A218">
        <v>1647</v>
      </c>
      <c r="B218" t="s">
        <v>108</v>
      </c>
      <c r="C218" t="s">
        <v>22</v>
      </c>
      <c r="D218">
        <v>5</v>
      </c>
      <c r="E218" s="1">
        <f>IF(COUNTIF(B$2:B$420, B218) &gt; 1, 1, 0)</f>
        <v>1</v>
      </c>
      <c r="F218">
        <v>9.7404860000000006</v>
      </c>
      <c r="G218">
        <v>8.1100000000000005E-2</v>
      </c>
      <c r="H218">
        <f t="shared" si="3"/>
        <v>8.1100000000000005E-2</v>
      </c>
      <c r="K218">
        <v>6.6000000000000003E-2</v>
      </c>
      <c r="L218">
        <v>0.76</v>
      </c>
      <c r="M218">
        <v>0.75</v>
      </c>
      <c r="N218">
        <v>4.5599999999999996</v>
      </c>
      <c r="O218">
        <f>IF(M218&lt;&gt;"", M218, IF(AND(L218&lt;&gt;"", N218&lt;&gt;""), SQRT(bigG_mks*(L218*Msun_to_kg)/10^(N218-2))/Rsun_to_m))</f>
        <v>0.75</v>
      </c>
      <c r="P218">
        <f>IF(L218&lt;&gt;"", L218, 10^(N218-2)*(O218*Rsun_to_m)^2/bigG_mks/Msun_to_kg)</f>
        <v>0.76</v>
      </c>
      <c r="S218">
        <v>0.74099999999999999</v>
      </c>
      <c r="T218">
        <v>7.0000000000000001E-3</v>
      </c>
      <c r="U218">
        <f>IF(S218&lt;&gt;"", IF(S218&lt;Weiss_Rp_limit_1, 4*PI()/3*(S218*REarth)^3*(Weiss_dens_fac_1+Weiss_dens_fac_2*S218)/MEarth*1000, IF(S218&lt;Weiss_Rp_limit_2, Weiss_Mp_fac*(S218)^Weiss_Mp_exp, MJup_to_Mearth)))</f>
        <v>0.36798809356550305</v>
      </c>
      <c r="V218">
        <f>IF(Q218&lt;&gt;"", Q218, IF(R218&lt;&gt;"", R218, IF(I218&lt;&gt;"", I218*MJup_to_Mearth, IF(J218&lt;&gt;"", J218*MJup_to_Mearth, U218))))</f>
        <v>0.36798809356550305</v>
      </c>
      <c r="W218">
        <f>SQRT(P218/bigG)*Qs/((V218*Mearth_to_Msun)*(O218*Rsun_to_AU)^5)*(H218)^(13/2)/1000000000</f>
        <v>13732547.810292367</v>
      </c>
    </row>
    <row r="219" spans="1:23">
      <c r="A219">
        <v>1648</v>
      </c>
      <c r="B219" t="s">
        <v>77</v>
      </c>
      <c r="C219" t="s">
        <v>14</v>
      </c>
      <c r="D219">
        <v>3</v>
      </c>
      <c r="E219" s="1">
        <f>IF(COUNTIF(B$2:B$420, B219) &gt; 1, 1, 0)</f>
        <v>1</v>
      </c>
      <c r="F219">
        <v>2.9841510000000002</v>
      </c>
      <c r="H219">
        <f t="shared" si="3"/>
        <v>2.2903993684315792E-2</v>
      </c>
      <c r="K219">
        <v>0.14000000000000001</v>
      </c>
      <c r="L219">
        <v>0.18</v>
      </c>
      <c r="M219">
        <v>0.21</v>
      </c>
      <c r="O219">
        <f>IF(M219&lt;&gt;"", M219, IF(AND(L219&lt;&gt;"", N219&lt;&gt;""), SQRT(bigG_mks*(L219*Msun_to_kg)/10^(N219-2))/Rsun_to_m))</f>
        <v>0.21</v>
      </c>
      <c r="P219">
        <f>IF(L219&lt;&gt;"", L219, 10^(N219-2)*(O219*Rsun_to_m)^2/bigG_mks/Msun_to_kg)</f>
        <v>0.18</v>
      </c>
      <c r="S219">
        <v>1.58</v>
      </c>
      <c r="T219">
        <v>1.4E-2</v>
      </c>
      <c r="U219">
        <f>IF(S219&lt;&gt;"", IF(S219&lt;Weiss_Rp_limit_1, 4*PI()/3*(S219*REarth)^3*(Weiss_dens_fac_1+Weiss_dens_fac_2*S219)/MEarth*1000, IF(S219&lt;Weiss_Rp_limit_2, Weiss_Mp_fac*(S219)^Weiss_Mp_exp, MJup_to_Mearth)))</f>
        <v>4.1162654221829831</v>
      </c>
      <c r="V219">
        <f>IF(Q219&lt;&gt;"", Q219, IF(R219&lt;&gt;"", R219, IF(I219&lt;&gt;"", I219*MJup_to_Mearth, IF(J219&lt;&gt;"", J219*MJup_to_Mearth, U219))))</f>
        <v>4.1162654221829831</v>
      </c>
      <c r="W219">
        <f>SQRT(P219/bigG)*Qs/((V219*Mearth_to_Msun)*(O219*Rsun_to_AU)^5)*(H219)^(13/2)/1000000000</f>
        <v>93606.964570553013</v>
      </c>
    </row>
    <row r="220" spans="1:23">
      <c r="A220">
        <v>1649</v>
      </c>
      <c r="B220" t="s">
        <v>77</v>
      </c>
      <c r="C220" t="s">
        <v>16</v>
      </c>
      <c r="D220">
        <v>3</v>
      </c>
      <c r="E220" s="1">
        <f>IF(COUNTIF(B$2:B$420, B220) &gt; 1, 1, 0)</f>
        <v>1</v>
      </c>
      <c r="F220">
        <v>4.8712289999999996</v>
      </c>
      <c r="H220">
        <f t="shared" si="3"/>
        <v>3.1753362131345081E-2</v>
      </c>
      <c r="K220">
        <v>0.22</v>
      </c>
      <c r="L220">
        <v>0.18</v>
      </c>
      <c r="M220">
        <v>0.21</v>
      </c>
      <c r="O220">
        <f>IF(M220&lt;&gt;"", M220, IF(AND(L220&lt;&gt;"", N220&lt;&gt;""), SQRT(bigG_mks*(L220*Msun_to_kg)/10^(N220-2))/Rsun_to_m))</f>
        <v>0.21</v>
      </c>
      <c r="P220">
        <f>IF(L220&lt;&gt;"", L220, 10^(N220-2)*(O220*Rsun_to_m)^2/bigG_mks/Msun_to_kg)</f>
        <v>0.18</v>
      </c>
      <c r="S220">
        <v>2.5099999999999998</v>
      </c>
      <c r="T220">
        <v>2.3E-2</v>
      </c>
      <c r="U220">
        <f>IF(S220&lt;&gt;"", IF(S220&lt;Weiss_Rp_limit_1, 4*PI()/3*(S220*REarth)^3*(Weiss_dens_fac_1+Weiss_dens_fac_2*S220)/MEarth*1000, IF(S220&lt;Weiss_Rp_limit_2, Weiss_Mp_fac*(S220)^Weiss_Mp_exp, MJup_to_Mearth)))</f>
        <v>6.3306578343683952</v>
      </c>
      <c r="V220">
        <f>IF(Q220&lt;&gt;"", Q220, IF(R220&lt;&gt;"", R220, IF(I220&lt;&gt;"", I220*MJup_to_Mearth, IF(J220&lt;&gt;"", J220*MJup_to_Mearth, U220))))</f>
        <v>6.3306578343683952</v>
      </c>
      <c r="W220">
        <f>SQRT(P220/bigG)*Qs/((V220*Mearth_to_Msun)*(O220*Rsun_to_AU)^5)*(H220)^(13/2)/1000000000</f>
        <v>508830.28167884215</v>
      </c>
    </row>
    <row r="221" spans="1:23">
      <c r="A221">
        <v>1650</v>
      </c>
      <c r="B221" t="s">
        <v>77</v>
      </c>
      <c r="C221" t="s">
        <v>23</v>
      </c>
      <c r="D221">
        <v>3</v>
      </c>
      <c r="E221" s="1">
        <f>IF(COUNTIF(B$2:B$420, B221) &gt; 1, 1, 0)</f>
        <v>1</v>
      </c>
      <c r="F221">
        <v>8.1527499999999993</v>
      </c>
      <c r="H221">
        <f t="shared" si="3"/>
        <v>4.4761033140819785E-2</v>
      </c>
      <c r="K221">
        <v>0.11</v>
      </c>
      <c r="L221">
        <v>0.18</v>
      </c>
      <c r="M221">
        <v>0.21</v>
      </c>
      <c r="O221">
        <f>IF(M221&lt;&gt;"", M221, IF(AND(L221&lt;&gt;"", N221&lt;&gt;""), SQRT(bigG_mks*(L221*Msun_to_kg)/10^(N221-2))/Rsun_to_m))</f>
        <v>0.21</v>
      </c>
      <c r="P221">
        <f>IF(L221&lt;&gt;"", L221, 10^(N221-2)*(O221*Rsun_to_m)^2/bigG_mks/Msun_to_kg)</f>
        <v>0.18</v>
      </c>
      <c r="S221">
        <v>1.25</v>
      </c>
      <c r="T221">
        <v>1.0999999999999999E-2</v>
      </c>
      <c r="U221">
        <f>IF(S221&lt;&gt;"", IF(S221&lt;Weiss_Rp_limit_1, 4*PI()/3*(S221*REarth)^3*(Weiss_dens_fac_1+Weiss_dens_fac_2*S221)/MEarth*1000, IF(S221&lt;Weiss_Rp_limit_2, Weiss_Mp_fac*(S221)^Weiss_Mp_exp, MJup_to_Mearth)))</f>
        <v>2.3832540749152651</v>
      </c>
      <c r="V221">
        <f>IF(Q221&lt;&gt;"", Q221, IF(R221&lt;&gt;"", R221, IF(I221&lt;&gt;"", I221*MJup_to_Mearth, IF(J221&lt;&gt;"", J221*MJup_to_Mearth, U221))))</f>
        <v>2.3832540749152651</v>
      </c>
      <c r="W221">
        <f>SQRT(P221/bigG)*Qs/((V221*Mearth_to_Msun)*(O221*Rsun_to_AU)^5)*(H221)^(13/2)/1000000000</f>
        <v>12591253.07689799</v>
      </c>
    </row>
    <row r="222" spans="1:23">
      <c r="A222">
        <v>1651</v>
      </c>
      <c r="B222" t="s">
        <v>26</v>
      </c>
      <c r="C222" t="s">
        <v>14</v>
      </c>
      <c r="D222">
        <v>3</v>
      </c>
      <c r="E222" s="1">
        <f>IF(COUNTIF(B$2:B$420, B222) &gt; 1, 1, 0)</f>
        <v>1</v>
      </c>
      <c r="F222">
        <v>1.5654090000000001</v>
      </c>
      <c r="H222">
        <f t="shared" si="3"/>
        <v>1.5928172905600859E-2</v>
      </c>
      <c r="K222">
        <v>0.13</v>
      </c>
      <c r="L222">
        <v>0.22</v>
      </c>
      <c r="M222">
        <v>0.24</v>
      </c>
      <c r="O222">
        <f>IF(M222&lt;&gt;"", M222, IF(AND(L222&lt;&gt;"", N222&lt;&gt;""), SQRT(bigG_mks*(L222*Msun_to_kg)/10^(N222-2))/Rsun_to_m))</f>
        <v>0.24</v>
      </c>
      <c r="P222">
        <f>IF(L222&lt;&gt;"", L222, 10^(N222-2)*(O222*Rsun_to_m)^2/bigG_mks/Msun_to_kg)</f>
        <v>0.22</v>
      </c>
      <c r="S222">
        <v>1.5</v>
      </c>
      <c r="T222">
        <v>1.4E-2</v>
      </c>
      <c r="U222">
        <f>IF(S222&lt;&gt;"", IF(S222&lt;Weiss_Rp_limit_1, 4*PI()/3*(S222*REarth)^3*(Weiss_dens_fac_1+Weiss_dens_fac_2*S222)/MEarth*1000, IF(S222&lt;Weiss_Rp_limit_2, Weiss_Mp_fac*(S222)^Weiss_Mp_exp, MJup_to_Mearth)))</f>
        <v>3.9220863491936346</v>
      </c>
      <c r="V222">
        <f>IF(Q222&lt;&gt;"", Q222, IF(R222&lt;&gt;"", R222, IF(I222&lt;&gt;"", I222*MJup_to_Mearth, IF(J222&lt;&gt;"", J222*MJup_to_Mearth, U222))))</f>
        <v>3.9220863491936346</v>
      </c>
      <c r="W222">
        <f>SQRT(P222/bigG)*Qs/((V222*Mearth_to_Msun)*(O222*Rsun_to_AU)^5)*(H222)^(13/2)/1000000000</f>
        <v>5254.9136698508137</v>
      </c>
    </row>
    <row r="223" spans="1:23">
      <c r="A223">
        <v>1652</v>
      </c>
      <c r="B223" t="s">
        <v>26</v>
      </c>
      <c r="C223" t="s">
        <v>16</v>
      </c>
      <c r="D223">
        <v>3</v>
      </c>
      <c r="E223" s="1">
        <f>IF(COUNTIF(B$2:B$420, B223) &gt; 1, 1, 0)</f>
        <v>1</v>
      </c>
      <c r="F223">
        <v>3.0361790000000002</v>
      </c>
      <c r="H223">
        <f t="shared" si="3"/>
        <v>2.47722616575465E-2</v>
      </c>
      <c r="K223">
        <v>0.1</v>
      </c>
      <c r="L223">
        <v>0.22</v>
      </c>
      <c r="M223">
        <v>0.24</v>
      </c>
      <c r="O223">
        <f>IF(M223&lt;&gt;"", M223, IF(AND(L223&lt;&gt;"", N223&lt;&gt;""), SQRT(bigG_mks*(L223*Msun_to_kg)/10^(N223-2))/Rsun_to_m))</f>
        <v>0.24</v>
      </c>
      <c r="P223">
        <f>IF(L223&lt;&gt;"", L223, 10^(N223-2)*(O223*Rsun_to_m)^2/bigG_mks/Msun_to_kg)</f>
        <v>0.22</v>
      </c>
      <c r="S223">
        <v>1.1100000000000001</v>
      </c>
      <c r="T223">
        <v>0.01</v>
      </c>
      <c r="U223">
        <f>IF(S223&lt;&gt;"", IF(S223&lt;Weiss_Rp_limit_1, 4*PI()/3*(S223*REarth)^3*(Weiss_dens_fac_1+Weiss_dens_fac_2*S223)/MEarth*1000, IF(S223&lt;Weiss_Rp_limit_2, Weiss_Mp_fac*(S223)^Weiss_Mp_exp, MJup_to_Mearth)))</f>
        <v>1.5500306450304713</v>
      </c>
      <c r="V223">
        <f>IF(Q223&lt;&gt;"", Q223, IF(R223&lt;&gt;"", R223, IF(I223&lt;&gt;"", I223*MJup_to_Mearth, IF(J223&lt;&gt;"", J223*MJup_to_Mearth, U223))))</f>
        <v>1.5500306450304713</v>
      </c>
      <c r="W223">
        <f>SQRT(P223/bigG)*Qs/((V223*Mearth_to_Msun)*(O223*Rsun_to_AU)^5)*(H223)^(13/2)/1000000000</f>
        <v>234660.7657417116</v>
      </c>
    </row>
    <row r="224" spans="1:23">
      <c r="A224">
        <v>1653</v>
      </c>
      <c r="B224" t="s">
        <v>26</v>
      </c>
      <c r="C224" t="s">
        <v>23</v>
      </c>
      <c r="D224">
        <v>3</v>
      </c>
      <c r="E224" s="1">
        <f>IF(COUNTIF(B$2:B$420, B224) &gt; 1, 1, 0)</f>
        <v>1</v>
      </c>
      <c r="F224">
        <v>5.1489209999999996</v>
      </c>
      <c r="H224">
        <f t="shared" si="3"/>
        <v>3.5228290004524321E-2</v>
      </c>
      <c r="K224">
        <v>0.12</v>
      </c>
      <c r="L224">
        <v>0.22</v>
      </c>
      <c r="M224">
        <v>0.24</v>
      </c>
      <c r="O224">
        <f>IF(M224&lt;&gt;"", M224, IF(AND(L224&lt;&gt;"", N224&lt;&gt;""), SQRT(bigG_mks*(L224*Msun_to_kg)/10^(N224-2))/Rsun_to_m))</f>
        <v>0.24</v>
      </c>
      <c r="P224">
        <f>IF(L224&lt;&gt;"", L224, 10^(N224-2)*(O224*Rsun_to_m)^2/bigG_mks/Msun_to_kg)</f>
        <v>0.22</v>
      </c>
      <c r="S224">
        <v>1.35</v>
      </c>
      <c r="T224">
        <v>1.2E-2</v>
      </c>
      <c r="U224">
        <f>IF(S224&lt;&gt;"", IF(S224&lt;Weiss_Rp_limit_1, 4*PI()/3*(S224*REarth)^3*(Weiss_dens_fac_1+Weiss_dens_fac_2*S224)/MEarth*1000, IF(S224&lt;Weiss_Rp_limit_2, Weiss_Mp_fac*(S224)^Weiss_Mp_exp, MJup_to_Mearth)))</f>
        <v>3.1548572463381377</v>
      </c>
      <c r="V224">
        <f>IF(Q224&lt;&gt;"", Q224, IF(R224&lt;&gt;"", R224, IF(I224&lt;&gt;"", I224*MJup_to_Mearth, IF(J224&lt;&gt;"", J224*MJup_to_Mearth, U224))))</f>
        <v>3.1548572463381377</v>
      </c>
      <c r="W224">
        <f>SQRT(P224/bigG)*Qs/((V224*Mearth_to_Msun)*(O224*Rsun_to_AU)^5)*(H224)^(13/2)/1000000000</f>
        <v>1137154.391847118</v>
      </c>
    </row>
    <row r="225" spans="1:23">
      <c r="A225">
        <v>729</v>
      </c>
      <c r="B225" t="s">
        <v>160</v>
      </c>
      <c r="C225" t="s">
        <v>14</v>
      </c>
      <c r="D225">
        <v>4</v>
      </c>
      <c r="E225" s="1">
        <f>IF(COUNTIF(B$2:B$420, B225) &gt; 1, 1, 0)</f>
        <v>1</v>
      </c>
      <c r="F225">
        <v>4.7779803000000003</v>
      </c>
      <c r="H225">
        <f t="shared" si="3"/>
        <v>5.320228812435613E-2</v>
      </c>
      <c r="I225">
        <v>5.94</v>
      </c>
      <c r="K225">
        <v>0.191</v>
      </c>
      <c r="L225">
        <v>0.88</v>
      </c>
      <c r="M225">
        <v>0.89</v>
      </c>
      <c r="N225">
        <v>4.49</v>
      </c>
      <c r="O225">
        <f>IF(M225&lt;&gt;"", M225, IF(AND(L225&lt;&gt;"", N225&lt;&gt;""), SQRT(bigG_mks*(L225*Msun_to_kg)/10^(N225-2))/Rsun_to_m))</f>
        <v>0.89</v>
      </c>
      <c r="P225">
        <f>IF(L225&lt;&gt;"", L225, 10^(N225-2)*(O225*Rsun_to_m)^2/bigG_mks/Msun_to_kg)</f>
        <v>0.88</v>
      </c>
      <c r="Q225">
        <v>1887.83</v>
      </c>
      <c r="S225">
        <v>2.14</v>
      </c>
      <c r="T225">
        <v>0.02</v>
      </c>
      <c r="U225">
        <f>IF(S225&lt;&gt;"", IF(S225&lt;Weiss_Rp_limit_1, 4*PI()/3*(S225*REarth)^3*(Weiss_dens_fac_1+Weiss_dens_fac_2*S225)/MEarth*1000, IF(S225&lt;Weiss_Rp_limit_2, Weiss_Mp_fac*(S225)^Weiss_Mp_exp, MJup_to_Mearth)))</f>
        <v>5.4580447139148269</v>
      </c>
      <c r="V225">
        <f>IF(Q225&lt;&gt;"", Q225, IF(R225&lt;&gt;"", R225, IF(I225&lt;&gt;"", I225*MJup_to_Mearth, IF(J225&lt;&gt;"", J225*MJup_to_Mearth, U225))))</f>
        <v>1887.83</v>
      </c>
      <c r="W225">
        <f>SQRT(P225/bigG)*Qs/((V225*Mearth_to_Msun)*(O225*Rsun_to_AU)^5)*(H225)^(13/2)/1000000000</f>
        <v>79.017683786879076</v>
      </c>
    </row>
    <row r="226" spans="1:23">
      <c r="A226">
        <v>730</v>
      </c>
      <c r="B226" t="s">
        <v>160</v>
      </c>
      <c r="C226" t="s">
        <v>16</v>
      </c>
      <c r="D226">
        <v>4</v>
      </c>
      <c r="E226" s="1">
        <f>IF(COUNTIF(B$2:B$420, B226) &gt; 1, 1, 0)</f>
        <v>1</v>
      </c>
      <c r="F226">
        <v>9.6739283</v>
      </c>
      <c r="H226">
        <f t="shared" si="3"/>
        <v>8.5146993359975748E-2</v>
      </c>
      <c r="I226">
        <v>11.61</v>
      </c>
      <c r="K226">
        <v>0.28000000000000003</v>
      </c>
      <c r="L226">
        <v>0.88</v>
      </c>
      <c r="M226">
        <v>0.89</v>
      </c>
      <c r="N226">
        <v>4.49</v>
      </c>
      <c r="O226">
        <f>IF(M226&lt;&gt;"", M226, IF(AND(L226&lt;&gt;"", N226&lt;&gt;""), SQRT(bigG_mks*(L226*Msun_to_kg)/10^(N226-2))/Rsun_to_m))</f>
        <v>0.89</v>
      </c>
      <c r="P226">
        <f>IF(L226&lt;&gt;"", L226, 10^(N226-2)*(O226*Rsun_to_m)^2/bigG_mks/Msun_to_kg)</f>
        <v>0.88</v>
      </c>
      <c r="Q226">
        <v>3689.85</v>
      </c>
      <c r="S226">
        <v>3.14</v>
      </c>
      <c r="T226">
        <v>2.9000000000000001E-2</v>
      </c>
      <c r="U226">
        <f>IF(S226&lt;&gt;"", IF(S226&lt;Weiss_Rp_limit_1, 4*PI()/3*(S226*REarth)^3*(Weiss_dens_fac_1+Weiss_dens_fac_2*S226)/MEarth*1000, IF(S226&lt;Weiss_Rp_limit_2, Weiss_Mp_fac*(S226)^Weiss_Mp_exp, MJup_to_Mearth)))</f>
        <v>7.796449186451075</v>
      </c>
      <c r="V226">
        <f>IF(Q226&lt;&gt;"", Q226, IF(R226&lt;&gt;"", R226, IF(I226&lt;&gt;"", I226*MJup_to_Mearth, IF(J226&lt;&gt;"", J226*MJup_to_Mearth, U226))))</f>
        <v>3689.85</v>
      </c>
      <c r="W226">
        <f>SQRT(P226/bigG)*Qs/((V226*Mearth_to_Msun)*(O226*Rsun_to_AU)^5)*(H226)^(13/2)/1000000000</f>
        <v>859.47254440701852</v>
      </c>
    </row>
    <row r="227" spans="1:23">
      <c r="A227">
        <v>735</v>
      </c>
      <c r="B227" t="s">
        <v>63</v>
      </c>
      <c r="C227" t="s">
        <v>23</v>
      </c>
      <c r="D227">
        <v>4</v>
      </c>
      <c r="E227" s="1">
        <f>IF(COUNTIF(B$2:B$420, B227) &gt; 1, 1, 0)</f>
        <v>1</v>
      </c>
      <c r="F227">
        <v>2.576549</v>
      </c>
      <c r="G227">
        <v>3.1E-2</v>
      </c>
      <c r="H227">
        <f t="shared" si="3"/>
        <v>3.1E-2</v>
      </c>
      <c r="K227">
        <v>0.14299999999999999</v>
      </c>
      <c r="L227">
        <v>0.55000000000000004</v>
      </c>
      <c r="M227">
        <v>0.56000000000000005</v>
      </c>
      <c r="N227">
        <v>4.7300000000000004</v>
      </c>
      <c r="O227">
        <f>IF(M227&lt;&gt;"", M227, IF(AND(L227&lt;&gt;"", N227&lt;&gt;""), SQRT(bigG_mks*(L227*Msun_to_kg)/10^(N227-2))/Rsun_to_m))</f>
        <v>0.56000000000000005</v>
      </c>
      <c r="P227">
        <f>IF(L227&lt;&gt;"", L227, 10^(N227-2)*(O227*Rsun_to_m)^2/bigG_mks/Msun_to_kg)</f>
        <v>0.55000000000000004</v>
      </c>
      <c r="S227">
        <v>1.6</v>
      </c>
      <c r="T227">
        <v>1.4999999999999999E-2</v>
      </c>
      <c r="U227">
        <f>IF(S227&lt;&gt;"", IF(S227&lt;Weiss_Rp_limit_1, 4*PI()/3*(S227*REarth)^3*(Weiss_dens_fac_1+Weiss_dens_fac_2*S227)/MEarth*1000, IF(S227&lt;Weiss_Rp_limit_2, Weiss_Mp_fac*(S227)^Weiss_Mp_exp, MJup_to_Mearth)))</f>
        <v>4.1647013518585068</v>
      </c>
      <c r="V227">
        <f>IF(Q227&lt;&gt;"", Q227, IF(R227&lt;&gt;"", R227, IF(I227&lt;&gt;"", I227*MJup_to_Mearth, IF(J227&lt;&gt;"", J227*MJup_to_Mearth, U227))))</f>
        <v>4.1647013518585068</v>
      </c>
      <c r="W227">
        <f>SQRT(P227/bigG)*Qs/((V227*Mearth_to_Msun)*(O227*Rsun_to_AU)^5)*(H227)^(13/2)/1000000000</f>
        <v>8577.4305633293825</v>
      </c>
    </row>
    <row r="228" spans="1:23">
      <c r="A228">
        <v>733</v>
      </c>
      <c r="B228" t="s">
        <v>63</v>
      </c>
      <c r="C228" t="s">
        <v>14</v>
      </c>
      <c r="D228">
        <v>4</v>
      </c>
      <c r="E228" s="1">
        <f>IF(COUNTIF(B$2:B$420, B228) &gt; 1, 1, 0)</f>
        <v>1</v>
      </c>
      <c r="F228">
        <v>7.2037944999999999</v>
      </c>
      <c r="H228">
        <f t="shared" si="3"/>
        <v>5.9809240895010989E-2</v>
      </c>
      <c r="I228">
        <v>0.98</v>
      </c>
      <c r="K228">
        <v>0.24299999999999999</v>
      </c>
      <c r="L228">
        <v>0.55000000000000004</v>
      </c>
      <c r="M228">
        <v>0.56000000000000005</v>
      </c>
      <c r="N228">
        <v>4.7300000000000004</v>
      </c>
      <c r="O228">
        <f>IF(M228&lt;&gt;"", M228, IF(AND(L228&lt;&gt;"", N228&lt;&gt;""), SQRT(bigG_mks*(L228*Msun_to_kg)/10^(N228-2))/Rsun_to_m))</f>
        <v>0.56000000000000005</v>
      </c>
      <c r="P228">
        <f>IF(L228&lt;&gt;"", L228, 10^(N228-2)*(O228*Rsun_to_m)^2/bigG_mks/Msun_to_kg)</f>
        <v>0.55000000000000004</v>
      </c>
      <c r="Q228">
        <v>311.45999999999998</v>
      </c>
      <c r="S228">
        <v>2.72</v>
      </c>
      <c r="T228">
        <v>2.5000000000000001E-2</v>
      </c>
      <c r="U228">
        <f>IF(S228&lt;&gt;"", IF(S228&lt;Weiss_Rp_limit_1, 4*PI()/3*(S228*REarth)^3*(Weiss_dens_fac_1+Weiss_dens_fac_2*S228)/MEarth*1000, IF(S228&lt;Weiss_Rp_limit_2, Weiss_Mp_fac*(S228)^Weiss_Mp_exp, MJup_to_Mearth)))</f>
        <v>6.8218373538863633</v>
      </c>
      <c r="V228">
        <f>IF(Q228&lt;&gt;"", Q228, IF(R228&lt;&gt;"", R228, IF(I228&lt;&gt;"", I228*MJup_to_Mearth, IF(J228&lt;&gt;"", J228*MJup_to_Mearth, U228))))</f>
        <v>311.45999999999998</v>
      </c>
      <c r="W228">
        <f>SQRT(P228/bigG)*Qs/((V228*Mearth_to_Msun)*(O228*Rsun_to_AU)^5)*(H228)^(13/2)/1000000000</f>
        <v>8216.401872459428</v>
      </c>
    </row>
    <row r="229" spans="1:23">
      <c r="A229">
        <v>737</v>
      </c>
      <c r="B229" t="s">
        <v>252</v>
      </c>
      <c r="C229" t="s">
        <v>14</v>
      </c>
      <c r="D229">
        <v>2</v>
      </c>
      <c r="E229" s="1">
        <f>IF(COUNTIF(B$2:B$420, B229) &gt; 1, 1, 0)</f>
        <v>1</v>
      </c>
      <c r="F229">
        <v>7.8125400000000003</v>
      </c>
      <c r="G229">
        <v>7.6999999999999999E-2</v>
      </c>
      <c r="H229">
        <f t="shared" si="3"/>
        <v>7.6999999999999999E-2</v>
      </c>
      <c r="K229">
        <v>0.153</v>
      </c>
      <c r="L229">
        <v>1.23</v>
      </c>
      <c r="M229">
        <v>1.88</v>
      </c>
      <c r="N229">
        <v>3.98</v>
      </c>
      <c r="O229">
        <f>IF(M229&lt;&gt;"", M229, IF(AND(L229&lt;&gt;"", N229&lt;&gt;""), SQRT(bigG_mks*(L229*Msun_to_kg)/10^(N229-2))/Rsun_to_m))</f>
        <v>1.88</v>
      </c>
      <c r="P229">
        <f>IF(L229&lt;&gt;"", L229, 10^(N229-2)*(O229*Rsun_to_m)^2/bigG_mks/Msun_to_kg)</f>
        <v>1.23</v>
      </c>
      <c r="S229">
        <v>1.71</v>
      </c>
      <c r="T229">
        <v>1.6E-2</v>
      </c>
      <c r="U229">
        <f>IF(S229&lt;&gt;"", IF(S229&lt;Weiss_Rp_limit_1, 4*PI()/3*(S229*REarth)^3*(Weiss_dens_fac_1+Weiss_dens_fac_2*S229)/MEarth*1000, IF(S229&lt;Weiss_Rp_limit_2, Weiss_Mp_fac*(S229)^Weiss_Mp_exp, MJup_to_Mearth)))</f>
        <v>4.4303563818533904</v>
      </c>
      <c r="V229">
        <f>IF(Q229&lt;&gt;"", Q229, IF(R229&lt;&gt;"", R229, IF(I229&lt;&gt;"", I229*MJup_to_Mearth, IF(J229&lt;&gt;"", J229*MJup_to_Mearth, U229))))</f>
        <v>4.4303563818533904</v>
      </c>
      <c r="W229">
        <f>SQRT(P229/bigG)*Qs/((V229*Mearth_to_Msun)*(O229*Rsun_to_AU)^5)*(H229)^(13/2)/1000000000</f>
        <v>10465.577921726024</v>
      </c>
    </row>
    <row r="230" spans="1:23">
      <c r="A230">
        <v>738</v>
      </c>
      <c r="B230" t="s">
        <v>252</v>
      </c>
      <c r="C230" t="s">
        <v>16</v>
      </c>
      <c r="D230">
        <v>2</v>
      </c>
      <c r="E230" s="1">
        <f>IF(COUNTIF(B$2:B$420, B230) &gt; 1, 1, 0)</f>
        <v>1</v>
      </c>
      <c r="F230">
        <v>9.3764699999999994</v>
      </c>
      <c r="G230">
        <v>8.6999999999999994E-2</v>
      </c>
      <c r="H230">
        <f t="shared" si="3"/>
        <v>8.6999999999999994E-2</v>
      </c>
      <c r="K230">
        <v>0.19400000000000001</v>
      </c>
      <c r="L230">
        <v>1.23</v>
      </c>
      <c r="M230">
        <v>1.88</v>
      </c>
      <c r="N230">
        <v>3.98</v>
      </c>
      <c r="O230">
        <f>IF(M230&lt;&gt;"", M230, IF(AND(L230&lt;&gt;"", N230&lt;&gt;""), SQRT(bigG_mks*(L230*Msun_to_kg)/10^(N230-2))/Rsun_to_m))</f>
        <v>1.88</v>
      </c>
      <c r="P230">
        <f>IF(L230&lt;&gt;"", L230, 10^(N230-2)*(O230*Rsun_to_m)^2/bigG_mks/Msun_to_kg)</f>
        <v>1.23</v>
      </c>
      <c r="S230">
        <v>2.17</v>
      </c>
      <c r="T230">
        <v>0.02</v>
      </c>
      <c r="U230">
        <f>IF(S230&lt;&gt;"", IF(S230&lt;Weiss_Rp_limit_1, 4*PI()/3*(S230*REarth)^3*(Weiss_dens_fac_1+Weiss_dens_fac_2*S230)/MEarth*1000, IF(S230&lt;Weiss_Rp_limit_2, Weiss_Mp_fac*(S230)^Weiss_Mp_exp, MJup_to_Mearth)))</f>
        <v>5.5291685932898336</v>
      </c>
      <c r="V230">
        <f>IF(Q230&lt;&gt;"", Q230, IF(R230&lt;&gt;"", R230, IF(I230&lt;&gt;"", I230*MJup_to_Mearth, IF(J230&lt;&gt;"", J230*MJup_to_Mearth, U230))))</f>
        <v>5.5291685932898336</v>
      </c>
      <c r="W230">
        <f>SQRT(P230/bigG)*Qs/((V230*Mearth_to_Msun)*(O230*Rsun_to_AU)^5)*(H230)^(13/2)/1000000000</f>
        <v>18545.027180267356</v>
      </c>
    </row>
    <row r="231" spans="1:23">
      <c r="A231">
        <v>753</v>
      </c>
      <c r="B231" t="s">
        <v>48</v>
      </c>
      <c r="C231" t="s">
        <v>23</v>
      </c>
      <c r="D231">
        <v>5</v>
      </c>
      <c r="E231" s="1">
        <f>IF(COUNTIF(B$2:B$420, B231) &gt; 1, 1, 0)</f>
        <v>1</v>
      </c>
      <c r="F231">
        <v>2.2110989999999999</v>
      </c>
      <c r="G231">
        <v>2.9000000000000001E-2</v>
      </c>
      <c r="H231">
        <f t="shared" si="3"/>
        <v>2.9000000000000001E-2</v>
      </c>
      <c r="K231">
        <v>0.14199999999999999</v>
      </c>
      <c r="L231">
        <v>0.62</v>
      </c>
      <c r="M231">
        <v>0.62</v>
      </c>
      <c r="N231">
        <v>4.68</v>
      </c>
      <c r="O231">
        <f>IF(M231&lt;&gt;"", M231, IF(AND(L231&lt;&gt;"", N231&lt;&gt;""), SQRT(bigG_mks*(L231*Msun_to_kg)/10^(N231-2))/Rsun_to_m))</f>
        <v>0.62</v>
      </c>
      <c r="P231">
        <f>IF(L231&lt;&gt;"", L231, 10^(N231-2)*(O231*Rsun_to_m)^2/bigG_mks/Msun_to_kg)</f>
        <v>0.62</v>
      </c>
      <c r="S231">
        <v>1.59</v>
      </c>
      <c r="T231">
        <v>1.4999999999999999E-2</v>
      </c>
      <c r="U231">
        <f>IF(S231&lt;&gt;"", IF(S231&lt;Weiss_Rp_limit_1, 4*PI()/3*(S231*REarth)^3*(Weiss_dens_fac_1+Weiss_dens_fac_2*S231)/MEarth*1000, IF(S231&lt;Weiss_Rp_limit_2, Weiss_Mp_fac*(S231)^Weiss_Mp_exp, MJup_to_Mearth)))</f>
        <v>4.1404887180555834</v>
      </c>
      <c r="V231">
        <f>IF(Q231&lt;&gt;"", Q231, IF(R231&lt;&gt;"", R231, IF(I231&lt;&gt;"", I231*MJup_to_Mearth, IF(J231&lt;&gt;"", J231*MJup_to_Mearth, U231))))</f>
        <v>4.1404887180555834</v>
      </c>
      <c r="W231">
        <f>SQRT(P231/bigG)*Qs/((V231*Mearth_to_Msun)*(O231*Rsun_to_AU)^5)*(H231)^(13/2)/1000000000</f>
        <v>3569.6170985272088</v>
      </c>
    </row>
    <row r="232" spans="1:23">
      <c r="A232">
        <v>754</v>
      </c>
      <c r="B232" t="s">
        <v>48</v>
      </c>
      <c r="C232" t="s">
        <v>20</v>
      </c>
      <c r="D232">
        <v>5</v>
      </c>
      <c r="E232" s="1">
        <f>IF(COUNTIF(B$2:B$420, B232) &gt; 1, 1, 0)</f>
        <v>1</v>
      </c>
      <c r="F232">
        <v>4.617534</v>
      </c>
      <c r="G232">
        <v>4.8000000000000001E-2</v>
      </c>
      <c r="H232">
        <f t="shared" si="3"/>
        <v>4.8000000000000001E-2</v>
      </c>
      <c r="K232">
        <v>0.13800000000000001</v>
      </c>
      <c r="L232">
        <v>0.62</v>
      </c>
      <c r="M232">
        <v>0.62</v>
      </c>
      <c r="N232">
        <v>4.68</v>
      </c>
      <c r="O232">
        <f>IF(M232&lt;&gt;"", M232, IF(AND(L232&lt;&gt;"", N232&lt;&gt;""), SQRT(bigG_mks*(L232*Msun_to_kg)/10^(N232-2))/Rsun_to_m))</f>
        <v>0.62</v>
      </c>
      <c r="P232">
        <f>IF(L232&lt;&gt;"", L232, 10^(N232-2)*(O232*Rsun_to_m)^2/bigG_mks/Msun_to_kg)</f>
        <v>0.62</v>
      </c>
      <c r="S232">
        <v>1.55</v>
      </c>
      <c r="T232">
        <v>1.4E-2</v>
      </c>
      <c r="U232">
        <f>IF(S232&lt;&gt;"", IF(S232&lt;Weiss_Rp_limit_1, 4*PI()/3*(S232*REarth)^3*(Weiss_dens_fac_1+Weiss_dens_fac_2*S232)/MEarth*1000, IF(S232&lt;Weiss_Rp_limit_2, Weiss_Mp_fac*(S232)^Weiss_Mp_exp, MJup_to_Mearth)))</f>
        <v>4.0435308351449315</v>
      </c>
      <c r="V232">
        <f>IF(Q232&lt;&gt;"", Q232, IF(R232&lt;&gt;"", R232, IF(I232&lt;&gt;"", I232*MJup_to_Mearth, IF(J232&lt;&gt;"", J232*MJup_to_Mearth, U232))))</f>
        <v>4.0435308351449315</v>
      </c>
      <c r="W232">
        <f>SQRT(P232/bigG)*Qs/((V232*Mearth_to_Msun)*(O232*Rsun_to_AU)^5)*(H232)^(13/2)/1000000000</f>
        <v>96692.666316541872</v>
      </c>
    </row>
    <row r="233" spans="1:23">
      <c r="A233">
        <v>765</v>
      </c>
      <c r="B233" t="s">
        <v>239</v>
      </c>
      <c r="C233" t="s">
        <v>14</v>
      </c>
      <c r="D233">
        <v>3</v>
      </c>
      <c r="E233" s="1">
        <f>IF(COUNTIF(B$2:B$420, B233) &gt; 1, 1, 0)</f>
        <v>1</v>
      </c>
      <c r="F233">
        <v>7.1316185000000001</v>
      </c>
      <c r="H233">
        <f t="shared" si="3"/>
        <v>7.5076885004953631E-2</v>
      </c>
      <c r="I233">
        <v>0.25</v>
      </c>
      <c r="K233">
        <v>0.20300000000000001</v>
      </c>
      <c r="L233">
        <v>1.1100000000000001</v>
      </c>
      <c r="M233">
        <v>1.5</v>
      </c>
      <c r="N233">
        <v>4.13</v>
      </c>
      <c r="O233">
        <f>IF(M233&lt;&gt;"", M233, IF(AND(L233&lt;&gt;"", N233&lt;&gt;""), SQRT(bigG_mks*(L233*Msun_to_kg)/10^(N233-2))/Rsun_to_m))</f>
        <v>1.5</v>
      </c>
      <c r="P233">
        <f>IF(L233&lt;&gt;"", L233, 10^(N233-2)*(O233*Rsun_to_m)^2/bigG_mks/Msun_to_kg)</f>
        <v>1.1100000000000001</v>
      </c>
      <c r="Q233">
        <v>79.45</v>
      </c>
      <c r="S233">
        <v>2.2799999999999998</v>
      </c>
      <c r="T233">
        <v>2.1000000000000001E-2</v>
      </c>
      <c r="U233">
        <f>IF(S233&lt;&gt;"", IF(S233&lt;Weiss_Rp_limit_1, 4*PI()/3*(S233*REarth)^3*(Weiss_dens_fac_1+Weiss_dens_fac_2*S233)/MEarth*1000, IF(S233&lt;Weiss_Rp_limit_2, Weiss_Mp_fac*(S233)^Weiss_Mp_exp, MJup_to_Mearth)))</f>
        <v>5.7893750842139724</v>
      </c>
      <c r="V233">
        <f>IF(Q233&lt;&gt;"", Q233, IF(R233&lt;&gt;"", R233, IF(I233&lt;&gt;"", I233*MJup_to_Mearth, IF(J233&lt;&gt;"", J233*MJup_to_Mearth, U233))))</f>
        <v>79.45</v>
      </c>
      <c r="W233">
        <f>SQRT(P233/bigG)*Qs/((V233*Mearth_to_Msun)*(O233*Rsun_to_AU)^5)*(H233)^(13/2)/1000000000</f>
        <v>1454.6239744397092</v>
      </c>
    </row>
    <row r="234" spans="1:23">
      <c r="A234">
        <v>766</v>
      </c>
      <c r="B234" t="s">
        <v>239</v>
      </c>
      <c r="C234" t="s">
        <v>16</v>
      </c>
      <c r="D234">
        <v>3</v>
      </c>
      <c r="E234" s="1">
        <f>IF(COUNTIF(B$2:B$420, B234) &gt; 1, 1, 0)</f>
        <v>1</v>
      </c>
      <c r="F234">
        <v>8.9193458999999997</v>
      </c>
      <c r="H234">
        <f t="shared" si="3"/>
        <v>8.7150425982236782E-2</v>
      </c>
      <c r="I234">
        <v>0.56000000000000005</v>
      </c>
      <c r="K234">
        <v>0.22</v>
      </c>
      <c r="L234">
        <v>1.1100000000000001</v>
      </c>
      <c r="M234">
        <v>1.5</v>
      </c>
      <c r="N234">
        <v>4.13</v>
      </c>
      <c r="O234">
        <f>IF(M234&lt;&gt;"", M234, IF(AND(L234&lt;&gt;"", N234&lt;&gt;""), SQRT(bigG_mks*(L234*Msun_to_kg)/10^(N234-2))/Rsun_to_m))</f>
        <v>1.5</v>
      </c>
      <c r="P234">
        <f>IF(L234&lt;&gt;"", L234, 10^(N234-2)*(O234*Rsun_to_m)^2/bigG_mks/Msun_to_kg)</f>
        <v>1.1100000000000001</v>
      </c>
      <c r="Q234">
        <v>177.98</v>
      </c>
      <c r="S234">
        <v>2.4700000000000002</v>
      </c>
      <c r="T234">
        <v>2.3E-2</v>
      </c>
      <c r="U234">
        <f>IF(S234&lt;&gt;"", IF(S234&lt;Weiss_Rp_limit_1, 4*PI()/3*(S234*REarth)^3*(Weiss_dens_fac_1+Weiss_dens_fac_2*S234)/MEarth*1000, IF(S234&lt;Weiss_Rp_limit_2, Weiss_Mp_fac*(S234)^Weiss_Mp_exp, MJup_to_Mearth)))</f>
        <v>6.2367803128093424</v>
      </c>
      <c r="V234">
        <f>IF(Q234&lt;&gt;"", Q234, IF(R234&lt;&gt;"", R234, IF(I234&lt;&gt;"", I234*MJup_to_Mearth, IF(J234&lt;&gt;"", J234*MJup_to_Mearth, U234))))</f>
        <v>177.98</v>
      </c>
      <c r="W234">
        <f>SQRT(P234/bigG)*Qs/((V234*Mearth_to_Msun)*(O234*Rsun_to_AU)^5)*(H234)^(13/2)/1000000000</f>
        <v>1711.7277424898361</v>
      </c>
    </row>
    <row r="235" spans="1:23">
      <c r="A235">
        <v>776</v>
      </c>
      <c r="B235" t="s">
        <v>47</v>
      </c>
      <c r="C235" t="s">
        <v>14</v>
      </c>
      <c r="D235">
        <v>3</v>
      </c>
      <c r="E235" s="1">
        <f>IF(COUNTIF(B$2:B$420, B235) &gt; 1, 1, 0)</f>
        <v>1</v>
      </c>
      <c r="F235">
        <v>2.1549100000000001</v>
      </c>
      <c r="G235">
        <v>3.5000000000000003E-2</v>
      </c>
      <c r="H235">
        <f t="shared" si="3"/>
        <v>3.5000000000000003E-2</v>
      </c>
      <c r="K235">
        <v>0.127</v>
      </c>
      <c r="L235">
        <v>1.25</v>
      </c>
      <c r="M235">
        <v>1.41</v>
      </c>
      <c r="N235">
        <v>4.2300000000000004</v>
      </c>
      <c r="O235">
        <f>IF(M235&lt;&gt;"", M235, IF(AND(L235&lt;&gt;"", N235&lt;&gt;""), SQRT(bigG_mks*(L235*Msun_to_kg)/10^(N235-2))/Rsun_to_m))</f>
        <v>1.41</v>
      </c>
      <c r="P235">
        <f>IF(L235&lt;&gt;"", L235, 10^(N235-2)*(O235*Rsun_to_m)^2/bigG_mks/Msun_to_kg)</f>
        <v>1.25</v>
      </c>
      <c r="S235">
        <v>1.42</v>
      </c>
      <c r="T235">
        <v>1.2999999999999999E-2</v>
      </c>
      <c r="U235">
        <f>IF(S235&lt;&gt;"", IF(S235&lt;Weiss_Rp_limit_1, 4*PI()/3*(S235*REarth)^3*(Weiss_dens_fac_1+Weiss_dens_fac_2*S235)/MEarth*1000, IF(S235&lt;Weiss_Rp_limit_2, Weiss_Mp_fac*(S235)^Weiss_Mp_exp, MJup_to_Mearth)))</f>
        <v>3.7958475779597771</v>
      </c>
      <c r="V235">
        <f>IF(Q235&lt;&gt;"", Q235, IF(R235&lt;&gt;"", R235, IF(I235&lt;&gt;"", I235*MJup_to_Mearth, IF(J235&lt;&gt;"", J235*MJup_to_Mearth, U235))))</f>
        <v>3.7958475779597771</v>
      </c>
      <c r="W235">
        <f>SQRT(P235/bigG)*Qs/((V235*Mearth_to_Msun)*(O235*Rsun_to_AU)^5)*(H235)^(13/2)/1000000000</f>
        <v>308.56156012566203</v>
      </c>
    </row>
    <row r="236" spans="1:23">
      <c r="A236">
        <v>777</v>
      </c>
      <c r="B236" t="s">
        <v>47</v>
      </c>
      <c r="C236" t="s">
        <v>16</v>
      </c>
      <c r="D236">
        <v>3</v>
      </c>
      <c r="E236" s="1">
        <f>IF(COUNTIF(B$2:B$420, B236) &gt; 1, 1, 0)</f>
        <v>1</v>
      </c>
      <c r="F236">
        <v>5.8599439999999996</v>
      </c>
      <c r="G236">
        <v>6.8000000000000005E-2</v>
      </c>
      <c r="H236">
        <f t="shared" si="3"/>
        <v>6.8000000000000005E-2</v>
      </c>
      <c r="K236">
        <v>0.23</v>
      </c>
      <c r="L236">
        <v>1.25</v>
      </c>
      <c r="M236">
        <v>1.41</v>
      </c>
      <c r="N236">
        <v>4.2300000000000004</v>
      </c>
      <c r="O236">
        <f>IF(M236&lt;&gt;"", M236, IF(AND(L236&lt;&gt;"", N236&lt;&gt;""), SQRT(bigG_mks*(L236*Msun_to_kg)/10^(N236-2))/Rsun_to_m))</f>
        <v>1.41</v>
      </c>
      <c r="P236">
        <f>IF(L236&lt;&gt;"", L236, 10^(N236-2)*(O236*Rsun_to_m)^2/bigG_mks/Msun_to_kg)</f>
        <v>1.25</v>
      </c>
      <c r="S236">
        <v>2.58</v>
      </c>
      <c r="T236">
        <v>2.4E-2</v>
      </c>
      <c r="U236">
        <f>IF(S236&lt;&gt;"", IF(S236&lt;Weiss_Rp_limit_1, 4*PI()/3*(S236*REarth)^3*(Weiss_dens_fac_1+Weiss_dens_fac_2*S236)/MEarth*1000, IF(S236&lt;Weiss_Rp_limit_2, Weiss_Mp_fac*(S236)^Weiss_Mp_exp, MJup_to_Mearth)))</f>
        <v>6.4946926930936186</v>
      </c>
      <c r="V236">
        <f>IF(Q236&lt;&gt;"", Q236, IF(R236&lt;&gt;"", R236, IF(I236&lt;&gt;"", I236*MJup_to_Mearth, IF(J236&lt;&gt;"", J236*MJup_to_Mearth, U236))))</f>
        <v>6.4946926930936186</v>
      </c>
      <c r="W236">
        <f>SQRT(P236/bigG)*Qs/((V236*Mearth_to_Msun)*(O236*Rsun_to_AU)^5)*(H236)^(13/2)/1000000000</f>
        <v>13519.406436270108</v>
      </c>
    </row>
    <row r="237" spans="1:23">
      <c r="A237">
        <v>778</v>
      </c>
      <c r="B237" t="s">
        <v>47</v>
      </c>
      <c r="C237" t="s">
        <v>23</v>
      </c>
      <c r="D237">
        <v>3</v>
      </c>
      <c r="E237" s="1">
        <f>IF(COUNTIF(B$2:B$420, B237) &gt; 1, 1, 0)</f>
        <v>1</v>
      </c>
      <c r="F237">
        <v>8.1312300000000004</v>
      </c>
      <c r="G237">
        <v>8.4000000000000005E-2</v>
      </c>
      <c r="H237">
        <f t="shared" si="3"/>
        <v>8.4000000000000005E-2</v>
      </c>
      <c r="K237">
        <v>0.13600000000000001</v>
      </c>
      <c r="L237">
        <v>1.25</v>
      </c>
      <c r="M237">
        <v>1.41</v>
      </c>
      <c r="N237">
        <v>4.2300000000000004</v>
      </c>
      <c r="O237">
        <f>IF(M237&lt;&gt;"", M237, IF(AND(L237&lt;&gt;"", N237&lt;&gt;""), SQRT(bigG_mks*(L237*Msun_to_kg)/10^(N237-2))/Rsun_to_m))</f>
        <v>1.41</v>
      </c>
      <c r="P237">
        <f>IF(L237&lt;&gt;"", L237, 10^(N237-2)*(O237*Rsun_to_m)^2/bigG_mks/Msun_to_kg)</f>
        <v>1.25</v>
      </c>
      <c r="S237">
        <v>1.52</v>
      </c>
      <c r="T237">
        <v>1.4E-2</v>
      </c>
      <c r="U237">
        <f>IF(S237&lt;&gt;"", IF(S237&lt;Weiss_Rp_limit_1, 4*PI()/3*(S237*REarth)^3*(Weiss_dens_fac_1+Weiss_dens_fac_2*S237)/MEarth*1000, IF(S237&lt;Weiss_Rp_limit_2, Weiss_Mp_fac*(S237)^Weiss_Mp_exp, MJup_to_Mearth)))</f>
        <v>3.9706976313097804</v>
      </c>
      <c r="V237">
        <f>IF(Q237&lt;&gt;"", Q237, IF(R237&lt;&gt;"", R237, IF(I237&lt;&gt;"", I237*MJup_to_Mearth, IF(J237&lt;&gt;"", J237*MJup_to_Mearth, U237))))</f>
        <v>3.9706976313097804</v>
      </c>
      <c r="W237">
        <f>SQRT(P237/bigG)*Qs/((V237*Mearth_to_Msun)*(O237*Rsun_to_AU)^5)*(H237)^(13/2)/1000000000</f>
        <v>87328.669014450541</v>
      </c>
    </row>
    <row r="238" spans="1:23">
      <c r="A238">
        <v>781</v>
      </c>
      <c r="B238" t="s">
        <v>180</v>
      </c>
      <c r="C238" t="s">
        <v>14</v>
      </c>
      <c r="D238">
        <v>3</v>
      </c>
      <c r="E238" s="1">
        <f>IF(COUNTIF(B$2:B$420, B238) &gt; 1, 1, 0)</f>
        <v>1</v>
      </c>
      <c r="F238">
        <v>5.3987629999999998</v>
      </c>
      <c r="G238">
        <v>6.1699999999999998E-2</v>
      </c>
      <c r="H238">
        <f t="shared" si="3"/>
        <v>6.1699999999999998E-2</v>
      </c>
      <c r="I238">
        <v>2.5999999999999999E-2</v>
      </c>
      <c r="K238">
        <v>0.20599999999999999</v>
      </c>
      <c r="L238">
        <v>1.08</v>
      </c>
      <c r="M238">
        <v>1.24</v>
      </c>
      <c r="N238">
        <v>4.28</v>
      </c>
      <c r="O238">
        <f>IF(M238&lt;&gt;"", M238, IF(AND(L238&lt;&gt;"", N238&lt;&gt;""), SQRT(bigG_mks*(L238*Msun_to_kg)/10^(N238-2))/Rsun_to_m))</f>
        <v>1.24</v>
      </c>
      <c r="P238">
        <f>IF(L238&lt;&gt;"", L238, 10^(N238-2)*(O238*Rsun_to_m)^2/bigG_mks/Msun_to_kg)</f>
        <v>1.08</v>
      </c>
      <c r="Q238">
        <v>8.3000000000000007</v>
      </c>
      <c r="S238">
        <v>2.31</v>
      </c>
      <c r="T238">
        <v>2.1000000000000001E-2</v>
      </c>
      <c r="U238">
        <f>IF(S238&lt;&gt;"", IF(S238&lt;Weiss_Rp_limit_1, 4*PI()/3*(S238*REarth)^3*(Weiss_dens_fac_1+Weiss_dens_fac_2*S238)/MEarth*1000, IF(S238&lt;Weiss_Rp_limit_2, Weiss_Mp_fac*(S238)^Weiss_Mp_exp, MJup_to_Mearth)))</f>
        <v>5.8601862797099527</v>
      </c>
      <c r="V238">
        <f>IF(Q238&lt;&gt;"", Q238, IF(R238&lt;&gt;"", R238, IF(I238&lt;&gt;"", I238*MJup_to_Mearth, IF(J238&lt;&gt;"", J238*MJup_to_Mearth, U238))))</f>
        <v>8.3000000000000007</v>
      </c>
      <c r="W238">
        <f>SQRT(P238/bigG)*Qs/((V238*Mearth_to_Msun)*(O238*Rsun_to_AU)^5)*(H238)^(13/2)/1000000000</f>
        <v>9936.3705967810765</v>
      </c>
    </row>
    <row r="239" spans="1:23">
      <c r="A239">
        <v>782</v>
      </c>
      <c r="B239" t="s">
        <v>180</v>
      </c>
      <c r="C239" t="s">
        <v>16</v>
      </c>
      <c r="D239">
        <v>3</v>
      </c>
      <c r="E239" s="1">
        <f>IF(COUNTIF(B$2:B$420, B239) &gt; 1, 1, 0)</f>
        <v>1</v>
      </c>
      <c r="F239">
        <v>9.6050850000000008</v>
      </c>
      <c r="G239">
        <v>9.0590000000000004E-2</v>
      </c>
      <c r="H239">
        <f t="shared" si="3"/>
        <v>9.0590000000000004E-2</v>
      </c>
      <c r="I239">
        <v>1.4999999999999999E-2</v>
      </c>
      <c r="K239">
        <v>8.5000000000000006E-2</v>
      </c>
      <c r="L239">
        <v>1.08</v>
      </c>
      <c r="M239">
        <v>1.24</v>
      </c>
      <c r="N239">
        <v>4.28</v>
      </c>
      <c r="O239">
        <f>IF(M239&lt;&gt;"", M239, IF(AND(L239&lt;&gt;"", N239&lt;&gt;""), SQRT(bigG_mks*(L239*Msun_to_kg)/10^(N239-2))/Rsun_to_m))</f>
        <v>1.24</v>
      </c>
      <c r="P239">
        <f>IF(L239&lt;&gt;"", L239, 10^(N239-2)*(O239*Rsun_to_m)^2/bigG_mks/Msun_to_kg)</f>
        <v>1.08</v>
      </c>
      <c r="Q239">
        <v>4.8</v>
      </c>
      <c r="S239">
        <v>0.95299999999999996</v>
      </c>
      <c r="T239">
        <v>8.9999999999999993E-3</v>
      </c>
      <c r="U239">
        <f>IF(S239&lt;&gt;"", IF(S239&lt;Weiss_Rp_limit_1, 4*PI()/3*(S239*REarth)^3*(Weiss_dens_fac_1+Weiss_dens_fac_2*S239)/MEarth*1000, IF(S239&lt;Weiss_Rp_limit_2, Weiss_Mp_fac*(S239)^Weiss_Mp_exp, MJup_to_Mearth)))</f>
        <v>0.89665179111346693</v>
      </c>
      <c r="V239">
        <f>IF(Q239&lt;&gt;"", Q239, IF(R239&lt;&gt;"", R239, IF(I239&lt;&gt;"", I239*MJup_to_Mearth, IF(J239&lt;&gt;"", J239*MJup_to_Mearth, U239))))</f>
        <v>4.8</v>
      </c>
      <c r="W239">
        <f>SQRT(P239/bigG)*Qs/((V239*Mearth_to_Msun)*(O239*Rsun_to_AU)^5)*(H239)^(13/2)/1000000000</f>
        <v>208560.83531593592</v>
      </c>
    </row>
    <row r="240" spans="1:23">
      <c r="A240">
        <v>800</v>
      </c>
      <c r="B240" t="s">
        <v>78</v>
      </c>
      <c r="C240" t="s">
        <v>23</v>
      </c>
      <c r="D240">
        <v>4</v>
      </c>
      <c r="E240" s="1">
        <f>IF(COUNTIF(B$2:B$420, B240) &gt; 1, 1, 0)</f>
        <v>1</v>
      </c>
      <c r="F240">
        <v>3.0721859999999999</v>
      </c>
      <c r="G240">
        <v>3.6999999999999998E-2</v>
      </c>
      <c r="H240">
        <f t="shared" si="3"/>
        <v>3.6999999999999998E-2</v>
      </c>
      <c r="K240">
        <v>0.155</v>
      </c>
      <c r="L240">
        <v>0.72</v>
      </c>
      <c r="M240">
        <v>0.64</v>
      </c>
      <c r="N240">
        <v>4.6900000000000004</v>
      </c>
      <c r="O240">
        <f>IF(M240&lt;&gt;"", M240, IF(AND(L240&lt;&gt;"", N240&lt;&gt;""), SQRT(bigG_mks*(L240*Msun_to_kg)/10^(N240-2))/Rsun_to_m))</f>
        <v>0.64</v>
      </c>
      <c r="P240">
        <f>IF(L240&lt;&gt;"", L240, 10^(N240-2)*(O240*Rsun_to_m)^2/bigG_mks/Msun_to_kg)</f>
        <v>0.72</v>
      </c>
      <c r="S240">
        <v>1.74</v>
      </c>
      <c r="T240">
        <v>1.6E-2</v>
      </c>
      <c r="U240">
        <f>IF(S240&lt;&gt;"", IF(S240&lt;Weiss_Rp_limit_1, 4*PI()/3*(S240*REarth)^3*(Weiss_dens_fac_1+Weiss_dens_fac_2*S240)/MEarth*1000, IF(S240&lt;Weiss_Rp_limit_2, Weiss_Mp_fac*(S240)^Weiss_Mp_exp, MJup_to_Mearth)))</f>
        <v>4.5025970337313144</v>
      </c>
      <c r="V240">
        <f>IF(Q240&lt;&gt;"", Q240, IF(R240&lt;&gt;"", R240, IF(I240&lt;&gt;"", I240*MJup_to_Mearth, IF(J240&lt;&gt;"", J240*MJup_to_Mearth, U240))))</f>
        <v>4.5025970337313144</v>
      </c>
      <c r="W240">
        <f>SQRT(P240/bigG)*Qs/((V240*Mearth_to_Msun)*(O240*Rsun_to_AU)^5)*(H240)^(13/2)/1000000000</f>
        <v>14704.943462355352</v>
      </c>
    </row>
    <row r="241" spans="1:23">
      <c r="A241">
        <v>801</v>
      </c>
      <c r="B241" t="s">
        <v>78</v>
      </c>
      <c r="C241" t="s">
        <v>20</v>
      </c>
      <c r="D241">
        <v>4</v>
      </c>
      <c r="E241" s="1">
        <f>IF(COUNTIF(B$2:B$420, B241) &gt; 1, 1, 0)</f>
        <v>1</v>
      </c>
      <c r="F241">
        <v>4.6453870000000004</v>
      </c>
      <c r="G241">
        <v>4.9000000000000002E-2</v>
      </c>
      <c r="H241">
        <f t="shared" si="3"/>
        <v>4.9000000000000002E-2</v>
      </c>
      <c r="K241">
        <v>0.14599999999999999</v>
      </c>
      <c r="L241">
        <v>0.72</v>
      </c>
      <c r="M241">
        <v>0.64</v>
      </c>
      <c r="N241">
        <v>4.6900000000000004</v>
      </c>
      <c r="O241">
        <f>IF(M241&lt;&gt;"", M241, IF(AND(L241&lt;&gt;"", N241&lt;&gt;""), SQRT(bigG_mks*(L241*Msun_to_kg)/10^(N241-2))/Rsun_to_m))</f>
        <v>0.64</v>
      </c>
      <c r="P241">
        <f>IF(L241&lt;&gt;"", L241, 10^(N241-2)*(O241*Rsun_to_m)^2/bigG_mks/Msun_to_kg)</f>
        <v>0.72</v>
      </c>
      <c r="S241">
        <v>1.64</v>
      </c>
      <c r="T241">
        <v>1.4999999999999999E-2</v>
      </c>
      <c r="U241">
        <f>IF(S241&lt;&gt;"", IF(S241&lt;Weiss_Rp_limit_1, 4*PI()/3*(S241*REarth)^3*(Weiss_dens_fac_1+Weiss_dens_fac_2*S241)/MEarth*1000, IF(S241&lt;Weiss_Rp_limit_2, Weiss_Mp_fac*(S241)^Weiss_Mp_exp, MJup_to_Mearth)))</f>
        <v>4.2614466784900413</v>
      </c>
      <c r="V241">
        <f>IF(Q241&lt;&gt;"", Q241, IF(R241&lt;&gt;"", R241, IF(I241&lt;&gt;"", I241*MJup_to_Mearth, IF(J241&lt;&gt;"", J241*MJup_to_Mearth, U241))))</f>
        <v>4.2614466784900413</v>
      </c>
      <c r="W241">
        <f>SQRT(P241/bigG)*Qs/((V241*Mearth_to_Msun)*(O241*Rsun_to_AU)^5)*(H241)^(13/2)/1000000000</f>
        <v>96456.765604950095</v>
      </c>
    </row>
    <row r="242" spans="1:23">
      <c r="A242">
        <v>798</v>
      </c>
      <c r="B242" t="s">
        <v>78</v>
      </c>
      <c r="C242" t="s">
        <v>14</v>
      </c>
      <c r="D242">
        <v>4</v>
      </c>
      <c r="E242" s="1">
        <f>IF(COUNTIF(B$2:B$420, B242) &gt; 1, 1, 0)</f>
        <v>1</v>
      </c>
      <c r="F242">
        <v>7.0529999999999999</v>
      </c>
      <c r="H242">
        <f t="shared" si="3"/>
        <v>6.451092537102851E-2</v>
      </c>
      <c r="K242">
        <v>0.23599999999999999</v>
      </c>
      <c r="L242">
        <v>0.72</v>
      </c>
      <c r="M242">
        <v>0.64</v>
      </c>
      <c r="N242">
        <v>4.6900000000000004</v>
      </c>
      <c r="O242">
        <f>IF(M242&lt;&gt;"", M242, IF(AND(L242&lt;&gt;"", N242&lt;&gt;""), SQRT(bigG_mks*(L242*Msun_to_kg)/10^(N242-2))/Rsun_to_m))</f>
        <v>0.64</v>
      </c>
      <c r="P242">
        <f>IF(L242&lt;&gt;"", L242, 10^(N242-2)*(O242*Rsun_to_m)^2/bigG_mks/Msun_to_kg)</f>
        <v>0.72</v>
      </c>
      <c r="S242">
        <v>2.64</v>
      </c>
      <c r="T242">
        <v>2.4E-2</v>
      </c>
      <c r="U242">
        <f>IF(S242&lt;&gt;"", IF(S242&lt;Weiss_Rp_limit_1, 4*PI()/3*(S242*REarth)^3*(Weiss_dens_fac_1+Weiss_dens_fac_2*S242)/MEarth*1000, IF(S242&lt;Weiss_Rp_limit_2, Weiss_Mp_fac*(S242)^Weiss_Mp_exp, MJup_to_Mearth)))</f>
        <v>6.6350459063087346</v>
      </c>
      <c r="V242">
        <f>IF(Q242&lt;&gt;"", Q242, IF(R242&lt;&gt;"", R242, IF(I242&lt;&gt;"", I242*MJup_to_Mearth, IF(J242&lt;&gt;"", J242*MJup_to_Mearth, U242))))</f>
        <v>6.6350459063087346</v>
      </c>
      <c r="W242">
        <f>SQRT(P242/bigG)*Qs/((V242*Mearth_to_Msun)*(O242*Rsun_to_AU)^5)*(H242)^(13/2)/1000000000</f>
        <v>370158.36412681581</v>
      </c>
    </row>
    <row r="243" spans="1:23">
      <c r="A243">
        <v>799</v>
      </c>
      <c r="B243" t="s">
        <v>78</v>
      </c>
      <c r="C243" t="s">
        <v>16</v>
      </c>
      <c r="D243">
        <v>4</v>
      </c>
      <c r="E243" s="1">
        <f>IF(COUNTIF(B$2:B$420, B243) &gt; 1, 1, 0)</f>
        <v>1</v>
      </c>
      <c r="F243">
        <v>9.5220000000000002</v>
      </c>
      <c r="H243">
        <f t="shared" si="3"/>
        <v>7.8801799278432838E-2</v>
      </c>
      <c r="K243">
        <v>0.249</v>
      </c>
      <c r="L243">
        <v>0.72</v>
      </c>
      <c r="M243">
        <v>0.64</v>
      </c>
      <c r="N243">
        <v>4.6900000000000004</v>
      </c>
      <c r="O243">
        <f>IF(M243&lt;&gt;"", M243, IF(AND(L243&lt;&gt;"", N243&lt;&gt;""), SQRT(bigG_mks*(L243*Msun_to_kg)/10^(N243-2))/Rsun_to_m))</f>
        <v>0.64</v>
      </c>
      <c r="P243">
        <f>IF(L243&lt;&gt;"", L243, 10^(N243-2)*(O243*Rsun_to_m)^2/bigG_mks/Msun_to_kg)</f>
        <v>0.72</v>
      </c>
      <c r="S243">
        <v>2.79</v>
      </c>
      <c r="T243">
        <v>2.5999999999999999E-2</v>
      </c>
      <c r="U243">
        <f>IF(S243&lt;&gt;"", IF(S243&lt;Weiss_Rp_limit_1, 4*PI()/3*(S243*REarth)^3*(Weiss_dens_fac_1+Weiss_dens_fac_2*S243)/MEarth*1000, IF(S243&lt;Weiss_Rp_limit_2, Weiss_Mp_fac*(S243)^Weiss_Mp_exp, MJup_to_Mearth)))</f>
        <v>6.9849642720243006</v>
      </c>
      <c r="V243">
        <f>IF(Q243&lt;&gt;"", Q243, IF(R243&lt;&gt;"", R243, IF(I243&lt;&gt;"", I243*MJup_to_Mearth, IF(J243&lt;&gt;"", J243*MJup_to_Mearth, U243))))</f>
        <v>6.9849642720243006</v>
      </c>
      <c r="W243">
        <f>SQRT(P243/bigG)*Qs/((V243*Mearth_to_Msun)*(O243*Rsun_to_AU)^5)*(H243)^(13/2)/1000000000</f>
        <v>1291028.7520614979</v>
      </c>
    </row>
    <row r="244" spans="1:23">
      <c r="A244">
        <v>807</v>
      </c>
      <c r="B244" t="s">
        <v>52</v>
      </c>
      <c r="C244" t="s">
        <v>23</v>
      </c>
      <c r="D244">
        <v>4</v>
      </c>
      <c r="E244" s="1">
        <f>IF(COUNTIF(B$2:B$420, B244) &gt; 1, 1, 0)</f>
        <v>1</v>
      </c>
      <c r="F244">
        <v>2.3829609999999999</v>
      </c>
      <c r="G244">
        <v>3.4000000000000002E-2</v>
      </c>
      <c r="H244">
        <f t="shared" si="3"/>
        <v>3.4000000000000002E-2</v>
      </c>
      <c r="K244">
        <v>0.158</v>
      </c>
      <c r="L244">
        <v>0.85</v>
      </c>
      <c r="M244">
        <v>0.94</v>
      </c>
      <c r="N244">
        <v>4.47</v>
      </c>
      <c r="O244">
        <f>IF(M244&lt;&gt;"", M244, IF(AND(L244&lt;&gt;"", N244&lt;&gt;""), SQRT(bigG_mks*(L244*Msun_to_kg)/10^(N244-2))/Rsun_to_m))</f>
        <v>0.94</v>
      </c>
      <c r="P244">
        <f>IF(L244&lt;&gt;"", L244, 10^(N244-2)*(O244*Rsun_to_m)^2/bigG_mks/Msun_to_kg)</f>
        <v>0.85</v>
      </c>
      <c r="S244">
        <v>1.77</v>
      </c>
      <c r="T244">
        <v>1.6E-2</v>
      </c>
      <c r="U244">
        <f>IF(S244&lt;&gt;"", IF(S244&lt;Weiss_Rp_limit_1, 4*PI()/3*(S244*REarth)^3*(Weiss_dens_fac_1+Weiss_dens_fac_2*S244)/MEarth*1000, IF(S244&lt;Weiss_Rp_limit_2, Weiss_Mp_fac*(S244)^Weiss_Mp_exp, MJup_to_Mearth)))</f>
        <v>4.5747505467413268</v>
      </c>
      <c r="V244">
        <f>IF(Q244&lt;&gt;"", Q244, IF(R244&lt;&gt;"", R244, IF(I244&lt;&gt;"", I244*MJup_to_Mearth, IF(J244&lt;&gt;"", J244*MJup_to_Mearth, U244))))</f>
        <v>4.5747505467413268</v>
      </c>
      <c r="W244">
        <f>SQRT(P244/bigG)*Qs/((V244*Mearth_to_Msun)*(O244*Rsun_to_AU)^5)*(H244)^(13/2)/1000000000</f>
        <v>1327.8976219626998</v>
      </c>
    </row>
    <row r="245" spans="1:23">
      <c r="A245">
        <v>808</v>
      </c>
      <c r="B245" t="s">
        <v>52</v>
      </c>
      <c r="C245" t="s">
        <v>20</v>
      </c>
      <c r="D245">
        <v>4</v>
      </c>
      <c r="E245" s="1">
        <f>IF(COUNTIF(B$2:B$420, B245) &gt; 1, 1, 0)</f>
        <v>1</v>
      </c>
      <c r="F245">
        <v>5.9022059999999996</v>
      </c>
      <c r="G245">
        <v>6.3E-2</v>
      </c>
      <c r="H245">
        <f t="shared" si="3"/>
        <v>6.3E-2</v>
      </c>
      <c r="K245">
        <v>0.22</v>
      </c>
      <c r="L245">
        <v>0.85</v>
      </c>
      <c r="M245">
        <v>0.94</v>
      </c>
      <c r="N245">
        <v>4.47</v>
      </c>
      <c r="O245">
        <f>IF(M245&lt;&gt;"", M245, IF(AND(L245&lt;&gt;"", N245&lt;&gt;""), SQRT(bigG_mks*(L245*Msun_to_kg)/10^(N245-2))/Rsun_to_m))</f>
        <v>0.94</v>
      </c>
      <c r="P245">
        <f>IF(L245&lt;&gt;"", L245, 10^(N245-2)*(O245*Rsun_to_m)^2/bigG_mks/Msun_to_kg)</f>
        <v>0.85</v>
      </c>
      <c r="S245">
        <v>2.4700000000000002</v>
      </c>
      <c r="T245">
        <v>2.3E-2</v>
      </c>
      <c r="U245">
        <f>IF(S245&lt;&gt;"", IF(S245&lt;Weiss_Rp_limit_1, 4*PI()/3*(S245*REarth)^3*(Weiss_dens_fac_1+Weiss_dens_fac_2*S245)/MEarth*1000, IF(S245&lt;Weiss_Rp_limit_2, Weiss_Mp_fac*(S245)^Weiss_Mp_exp, MJup_to_Mearth)))</f>
        <v>6.2367803128093424</v>
      </c>
      <c r="V245">
        <f>IF(Q245&lt;&gt;"", Q245, IF(R245&lt;&gt;"", R245, IF(I245&lt;&gt;"", I245*MJup_to_Mearth, IF(J245&lt;&gt;"", J245*MJup_to_Mearth, U245))))</f>
        <v>6.2367803128093424</v>
      </c>
      <c r="W245">
        <f>SQRT(P245/bigG)*Qs/((V245*Mearth_to_Msun)*(O245*Rsun_to_AU)^5)*(H245)^(13/2)/1000000000</f>
        <v>53662.657360458594</v>
      </c>
    </row>
    <row r="246" spans="1:23">
      <c r="A246">
        <v>811</v>
      </c>
      <c r="B246" t="s">
        <v>170</v>
      </c>
      <c r="C246" t="s">
        <v>23</v>
      </c>
      <c r="D246">
        <v>3</v>
      </c>
      <c r="E246" s="1">
        <f>IF(COUNTIF(B$2:B$420, B246) &gt; 1, 1, 0)</f>
        <v>1</v>
      </c>
      <c r="F246">
        <v>5.1697959999999998</v>
      </c>
      <c r="G246">
        <v>5.0999999999999997E-2</v>
      </c>
      <c r="H246">
        <f t="shared" si="3"/>
        <v>5.0999999999999997E-2</v>
      </c>
      <c r="K246">
        <v>0.17299999999999999</v>
      </c>
      <c r="L246">
        <v>0.66</v>
      </c>
      <c r="M246">
        <v>0.59</v>
      </c>
      <c r="N246">
        <v>4.72</v>
      </c>
      <c r="O246">
        <f>IF(M246&lt;&gt;"", M246, IF(AND(L246&lt;&gt;"", N246&lt;&gt;""), SQRT(bigG_mks*(L246*Msun_to_kg)/10^(N246-2))/Rsun_to_m))</f>
        <v>0.59</v>
      </c>
      <c r="P246">
        <f>IF(L246&lt;&gt;"", L246, 10^(N246-2)*(O246*Rsun_to_m)^2/bigG_mks/Msun_to_kg)</f>
        <v>0.66</v>
      </c>
      <c r="S246">
        <v>1.94</v>
      </c>
      <c r="T246">
        <v>1.7999999999999999E-2</v>
      </c>
      <c r="U246">
        <f>IF(S246&lt;&gt;"", IF(S246&lt;Weiss_Rp_limit_1, 4*PI()/3*(S246*REarth)^3*(Weiss_dens_fac_1+Weiss_dens_fac_2*S246)/MEarth*1000, IF(S246&lt;Weiss_Rp_limit_2, Weiss_Mp_fac*(S246)^Weiss_Mp_exp, MJup_to_Mearth)))</f>
        <v>4.982047786246615</v>
      </c>
      <c r="V246">
        <f>IF(Q246&lt;&gt;"", Q246, IF(R246&lt;&gt;"", R246, IF(I246&lt;&gt;"", I246*MJup_to_Mearth, IF(J246&lt;&gt;"", J246*MJup_to_Mearth, U246))))</f>
        <v>4.982047786246615</v>
      </c>
      <c r="W246">
        <f>SQRT(P246/bigG)*Qs/((V246*Mearth_to_Msun)*(O246*Rsun_to_AU)^5)*(H246)^(13/2)/1000000000</f>
        <v>153871.79517713716</v>
      </c>
    </row>
    <row r="247" spans="1:23">
      <c r="A247">
        <v>809</v>
      </c>
      <c r="B247" t="s">
        <v>170</v>
      </c>
      <c r="C247" t="s">
        <v>14</v>
      </c>
      <c r="D247">
        <v>3</v>
      </c>
      <c r="E247" s="1">
        <f>IF(COUNTIF(B$2:B$420, B247) &gt; 1, 1, 0)</f>
        <v>1</v>
      </c>
      <c r="F247">
        <v>9.77</v>
      </c>
      <c r="H247">
        <f t="shared" si="3"/>
        <v>7.7872515632692194E-2</v>
      </c>
      <c r="K247">
        <v>0.252</v>
      </c>
      <c r="L247">
        <v>0.66</v>
      </c>
      <c r="M247">
        <v>0.59</v>
      </c>
      <c r="N247">
        <v>4.72</v>
      </c>
      <c r="O247">
        <f>IF(M247&lt;&gt;"", M247, IF(AND(L247&lt;&gt;"", N247&lt;&gt;""), SQRT(bigG_mks*(L247*Msun_to_kg)/10^(N247-2))/Rsun_to_m))</f>
        <v>0.59</v>
      </c>
      <c r="P247">
        <f>IF(L247&lt;&gt;"", L247, 10^(N247-2)*(O247*Rsun_to_m)^2/bigG_mks/Msun_to_kg)</f>
        <v>0.66</v>
      </c>
      <c r="S247">
        <v>2.83</v>
      </c>
      <c r="T247">
        <v>2.5999999999999999E-2</v>
      </c>
      <c r="U247">
        <f>IF(S247&lt;&gt;"", IF(S247&lt;Weiss_Rp_limit_1, 4*PI()/3*(S247*REarth)^3*(Weiss_dens_fac_1+Weiss_dens_fac_2*S247)/MEarth*1000, IF(S247&lt;Weiss_Rp_limit_2, Weiss_Mp_fac*(S247)^Weiss_Mp_exp, MJup_to_Mearth)))</f>
        <v>7.078050632864759</v>
      </c>
      <c r="V247">
        <f>IF(Q247&lt;&gt;"", Q247, IF(R247&lt;&gt;"", R247, IF(I247&lt;&gt;"", I247*MJup_to_Mearth, IF(J247&lt;&gt;"", J247*MJup_to_Mearth, U247))))</f>
        <v>7.078050632864759</v>
      </c>
      <c r="W247">
        <f>SQRT(P247/bigG)*Qs/((V247*Mearth_to_Msun)*(O247*Rsun_to_AU)^5)*(H247)^(13/2)/1000000000</f>
        <v>1696072.5663971137</v>
      </c>
    </row>
    <row r="248" spans="1:23">
      <c r="A248">
        <v>814</v>
      </c>
      <c r="B248" t="s">
        <v>135</v>
      </c>
      <c r="C248" t="s">
        <v>23</v>
      </c>
      <c r="D248">
        <v>5</v>
      </c>
      <c r="E248" s="1">
        <f>IF(COUNTIF(B$2:B$420, B248) &gt; 1, 1, 0)</f>
        <v>1</v>
      </c>
      <c r="F248">
        <v>4.2245369999999998</v>
      </c>
      <c r="G248">
        <v>5.1999999999999998E-2</v>
      </c>
      <c r="H248">
        <f t="shared" si="3"/>
        <v>5.1999999999999998E-2</v>
      </c>
      <c r="K248">
        <v>0.123</v>
      </c>
      <c r="L248">
        <v>1</v>
      </c>
      <c r="M248">
        <v>1.17</v>
      </c>
      <c r="N248">
        <v>4.32</v>
      </c>
      <c r="O248">
        <f>IF(M248&lt;&gt;"", M248, IF(AND(L248&lt;&gt;"", N248&lt;&gt;""), SQRT(bigG_mks*(L248*Msun_to_kg)/10^(N248-2))/Rsun_to_m))</f>
        <v>1.17</v>
      </c>
      <c r="P248">
        <f>IF(L248&lt;&gt;"", L248, 10^(N248-2)*(O248*Rsun_to_m)^2/bigG_mks/Msun_to_kg)</f>
        <v>1</v>
      </c>
      <c r="S248">
        <v>1.38</v>
      </c>
      <c r="T248">
        <v>1.2999999999999999E-2</v>
      </c>
      <c r="U248">
        <f>IF(S248&lt;&gt;"", IF(S248&lt;Weiss_Rp_limit_1, 4*PI()/3*(S248*REarth)^3*(Weiss_dens_fac_1+Weiss_dens_fac_2*S248)/MEarth*1000, IF(S248&lt;Weiss_Rp_limit_2, Weiss_Mp_fac*(S248)^Weiss_Mp_exp, MJup_to_Mearth)))</f>
        <v>3.4188038071508355</v>
      </c>
      <c r="V248">
        <f>IF(Q248&lt;&gt;"", Q248, IF(R248&lt;&gt;"", R248, IF(I248&lt;&gt;"", I248*MJup_to_Mearth, IF(J248&lt;&gt;"", J248*MJup_to_Mearth, U248))))</f>
        <v>3.4188038071508355</v>
      </c>
      <c r="W248">
        <f>SQRT(P248/bigG)*Qs/((V248*Mearth_to_Msun)*(O248*Rsun_to_AU)^5)*(H248)^(13/2)/1000000000</f>
        <v>10210.972374529656</v>
      </c>
    </row>
    <row r="249" spans="1:23">
      <c r="A249">
        <v>812</v>
      </c>
      <c r="B249" t="s">
        <v>135</v>
      </c>
      <c r="C249" t="s">
        <v>14</v>
      </c>
      <c r="D249">
        <v>5</v>
      </c>
      <c r="E249" s="1">
        <f>IF(COUNTIF(B$2:B$420, B249) &gt; 1, 1, 0)</f>
        <v>1</v>
      </c>
      <c r="F249">
        <v>8.7260000000000009</v>
      </c>
      <c r="H249">
        <f t="shared" si="3"/>
        <v>8.2950050742694667E-2</v>
      </c>
      <c r="K249">
        <v>0.19900000000000001</v>
      </c>
      <c r="L249">
        <v>1</v>
      </c>
      <c r="M249">
        <v>1.17</v>
      </c>
      <c r="N249">
        <v>4.32</v>
      </c>
      <c r="O249">
        <f>IF(M249&lt;&gt;"", M249, IF(AND(L249&lt;&gt;"", N249&lt;&gt;""), SQRT(bigG_mks*(L249*Msun_to_kg)/10^(N249-2))/Rsun_to_m))</f>
        <v>1.17</v>
      </c>
      <c r="P249">
        <f>IF(L249&lt;&gt;"", L249, 10^(N249-2)*(O249*Rsun_to_m)^2/bigG_mks/Msun_to_kg)</f>
        <v>1</v>
      </c>
      <c r="S249">
        <v>2.23</v>
      </c>
      <c r="T249">
        <v>2.1000000000000001E-2</v>
      </c>
      <c r="U249">
        <f>IF(S249&lt;&gt;"", IF(S249&lt;Weiss_Rp_limit_1, 4*PI()/3*(S249*REarth)^3*(Weiss_dens_fac_1+Weiss_dens_fac_2*S249)/MEarth*1000, IF(S249&lt;Weiss_Rp_limit_2, Weiss_Mp_fac*(S249)^Weiss_Mp_exp, MJup_to_Mearth)))</f>
        <v>5.6712109598544771</v>
      </c>
      <c r="V249">
        <f>IF(Q249&lt;&gt;"", Q249, IF(R249&lt;&gt;"", R249, IF(I249&lt;&gt;"", I249*MJup_to_Mearth, IF(J249&lt;&gt;"", J249*MJup_to_Mearth, U249))))</f>
        <v>5.6712109598544771</v>
      </c>
      <c r="W249">
        <f>SQRT(P249/bigG)*Qs/((V249*Mearth_to_Msun)*(O249*Rsun_to_AU)^5)*(H249)^(13/2)/1000000000</f>
        <v>128100.84899601941</v>
      </c>
    </row>
    <row r="250" spans="1:23">
      <c r="A250">
        <v>1623</v>
      </c>
      <c r="B250" t="s">
        <v>13</v>
      </c>
      <c r="C250" t="s">
        <v>14</v>
      </c>
      <c r="D250">
        <v>3</v>
      </c>
      <c r="E250" s="1">
        <f>IF(COUNTIF(B$2:B$420, B250) &gt; 1, 1, 0)</f>
        <v>1</v>
      </c>
      <c r="F250">
        <v>0.21970000000000001</v>
      </c>
      <c r="H250">
        <f t="shared" si="3"/>
        <v>0</v>
      </c>
      <c r="N250">
        <v>5.35</v>
      </c>
      <c r="O250" t="b">
        <f>IF(M250&lt;&gt;"", M250, IF(AND(L250&lt;&gt;"", N250&lt;&gt;""), SQRT(bigG_mks*(L250*Msun_to_kg)/10^(N250-2))/Rsun_to_m))</f>
        <v>0</v>
      </c>
      <c r="P250">
        <f>IF(L250&lt;&gt;"", L250, 10^(N250-2)*(O250*Rsun_to_m)^2/bigG_mks/Msun_to_kg)</f>
        <v>0</v>
      </c>
      <c r="U250" t="b">
        <f>IF(S250&lt;&gt;"", IF(S250&lt;Weiss_Rp_limit_1, 4*PI()/3*(S250*REarth)^3*(Weiss_dens_fac_1+Weiss_dens_fac_2*S250)/MEarth*1000, IF(S250&lt;Weiss_Rp_limit_2, Weiss_Mp_fac*(S250)^Weiss_Mp_exp, MJup_to_Mearth)))</f>
        <v>0</v>
      </c>
      <c r="V250" t="b">
        <f>IF(Q250&lt;&gt;"", Q250, IF(R250&lt;&gt;"", R250, IF(I250&lt;&gt;"", I250*MJup_to_Mearth, IF(J250&lt;&gt;"", J250*MJup_to_Mearth, U250))))</f>
        <v>0</v>
      </c>
      <c r="W250" t="e">
        <f>SQRT(P250/bigG)*Qs/((V250*Mearth_to_Msun)*(O250*Rsun_to_AU)^5)*(H250)^(13/2)/1000000000</f>
        <v>#DIV/0!</v>
      </c>
    </row>
    <row r="251" spans="1:23">
      <c r="A251">
        <v>1624</v>
      </c>
      <c r="B251" t="s">
        <v>13</v>
      </c>
      <c r="C251" t="s">
        <v>16</v>
      </c>
      <c r="D251">
        <v>3</v>
      </c>
      <c r="E251" s="1">
        <f>IF(COUNTIF(B$2:B$420, B251) &gt; 1, 1, 0)</f>
        <v>1</v>
      </c>
      <c r="F251">
        <v>0.32528000000000001</v>
      </c>
      <c r="H251">
        <f t="shared" si="3"/>
        <v>0</v>
      </c>
      <c r="N251">
        <v>5.35</v>
      </c>
      <c r="O251" t="b">
        <f>IF(M251&lt;&gt;"", M251, IF(AND(L251&lt;&gt;"", N251&lt;&gt;""), SQRT(bigG_mks*(L251*Msun_to_kg)/10^(N251-2))/Rsun_to_m))</f>
        <v>0</v>
      </c>
      <c r="P251">
        <f>IF(L251&lt;&gt;"", L251, 10^(N251-2)*(O251*Rsun_to_m)^2/bigG_mks/Msun_to_kg)</f>
        <v>0</v>
      </c>
      <c r="U251" t="b">
        <f>IF(S251&lt;&gt;"", IF(S251&lt;Weiss_Rp_limit_1, 4*PI()/3*(S251*REarth)^3*(Weiss_dens_fac_1+Weiss_dens_fac_2*S251)/MEarth*1000, IF(S251&lt;Weiss_Rp_limit_2, Weiss_Mp_fac*(S251)^Weiss_Mp_exp, MJup_to_Mearth)))</f>
        <v>0</v>
      </c>
      <c r="V251" t="b">
        <f>IF(Q251&lt;&gt;"", Q251, IF(R251&lt;&gt;"", R251, IF(I251&lt;&gt;"", I251*MJup_to_Mearth, IF(J251&lt;&gt;"", J251*MJup_to_Mearth, U251))))</f>
        <v>0</v>
      </c>
      <c r="W251" t="e">
        <f>SQRT(P251/bigG)*Qs/((V251*Mearth_to_Msun)*(O251*Rsun_to_AU)^5)*(H251)^(13/2)/1000000000</f>
        <v>#DIV/0!</v>
      </c>
    </row>
    <row r="252" spans="1:23">
      <c r="A252">
        <v>1625</v>
      </c>
      <c r="B252" t="s">
        <v>13</v>
      </c>
      <c r="C252" t="s">
        <v>23</v>
      </c>
      <c r="D252">
        <v>3</v>
      </c>
      <c r="E252" s="1">
        <f>IF(COUNTIF(B$2:B$420, B252) &gt; 1, 1, 0)</f>
        <v>1</v>
      </c>
      <c r="F252">
        <v>0.81161000000000005</v>
      </c>
      <c r="H252">
        <f t="shared" si="3"/>
        <v>0</v>
      </c>
      <c r="N252">
        <v>5.35</v>
      </c>
      <c r="O252" t="b">
        <f>IF(M252&lt;&gt;"", M252, IF(AND(L252&lt;&gt;"", N252&lt;&gt;""), SQRT(bigG_mks*(L252*Msun_to_kg)/10^(N252-2))/Rsun_to_m))</f>
        <v>0</v>
      </c>
      <c r="P252">
        <f>IF(L252&lt;&gt;"", L252, 10^(N252-2)*(O252*Rsun_to_m)^2/bigG_mks/Msun_to_kg)</f>
        <v>0</v>
      </c>
      <c r="U252" t="b">
        <f>IF(S252&lt;&gt;"", IF(S252&lt;Weiss_Rp_limit_1, 4*PI()/3*(S252*REarth)^3*(Weiss_dens_fac_1+Weiss_dens_fac_2*S252)/MEarth*1000, IF(S252&lt;Weiss_Rp_limit_2, Weiss_Mp_fac*(S252)^Weiss_Mp_exp, MJup_to_Mearth)))</f>
        <v>0</v>
      </c>
      <c r="V252" t="b">
        <f>IF(Q252&lt;&gt;"", Q252, IF(R252&lt;&gt;"", R252, IF(I252&lt;&gt;"", I252*MJup_to_Mearth, IF(J252&lt;&gt;"", J252*MJup_to_Mearth, U252))))</f>
        <v>0</v>
      </c>
      <c r="W252" t="e">
        <f>SQRT(P252/bigG)*Qs/((V252*Mearth_to_Msun)*(O252*Rsun_to_AU)^5)*(H252)^(13/2)/1000000000</f>
        <v>#DIV/0!</v>
      </c>
    </row>
    <row r="253" spans="1:23">
      <c r="A253">
        <v>830</v>
      </c>
      <c r="B253" t="s">
        <v>233</v>
      </c>
      <c r="C253" t="s">
        <v>14</v>
      </c>
      <c r="D253">
        <v>7</v>
      </c>
      <c r="E253" s="1">
        <f>IF(COUNTIF(B$2:B$420, B253) &gt; 1, 1, 0)</f>
        <v>1</v>
      </c>
      <c r="F253">
        <v>7.0081509999999998</v>
      </c>
      <c r="G253">
        <v>7.3999999999999996E-2</v>
      </c>
      <c r="H253">
        <f t="shared" si="3"/>
        <v>7.3999999999999996E-2</v>
      </c>
      <c r="K253">
        <v>0.11700000000000001</v>
      </c>
      <c r="L253">
        <v>1.2</v>
      </c>
      <c r="M253">
        <v>1.2</v>
      </c>
      <c r="N253">
        <v>4.4000000000000004</v>
      </c>
      <c r="O253">
        <f>IF(M253&lt;&gt;"", M253, IF(AND(L253&lt;&gt;"", N253&lt;&gt;""), SQRT(bigG_mks*(L253*Msun_to_kg)/10^(N253-2))/Rsun_to_m))</f>
        <v>1.2</v>
      </c>
      <c r="P253">
        <f>IF(L253&lt;&gt;"", L253, 10^(N253-2)*(O253*Rsun_to_m)^2/bigG_mks/Msun_to_kg)</f>
        <v>1.2</v>
      </c>
      <c r="S253">
        <v>1.31</v>
      </c>
      <c r="T253">
        <v>1.2E-2</v>
      </c>
      <c r="U253">
        <f>IF(S253&lt;&gt;"", IF(S253&lt;Weiss_Rp_limit_1, 4*PI()/3*(S253*REarth)^3*(Weiss_dens_fac_1+Weiss_dens_fac_2*S253)/MEarth*1000, IF(S253&lt;Weiss_Rp_limit_2, Weiss_Mp_fac*(S253)^Weiss_Mp_exp, MJup_to_Mearth)))</f>
        <v>2.8268632221263879</v>
      </c>
      <c r="V253">
        <f>IF(Q253&lt;&gt;"", Q253, IF(R253&lt;&gt;"", R253, IF(I253&lt;&gt;"", I253*MJup_to_Mearth, IF(J253&lt;&gt;"", J253*MJup_to_Mearth, U253))))</f>
        <v>2.8268632221263879</v>
      </c>
      <c r="W253">
        <f>SQRT(P253/bigG)*Qs/((V253*Mearth_to_Msun)*(O253*Rsun_to_AU)^5)*(H253)^(13/2)/1000000000</f>
        <v>118095.84844249941</v>
      </c>
    </row>
    <row r="254" spans="1:23">
      <c r="A254">
        <v>831</v>
      </c>
      <c r="B254" t="s">
        <v>233</v>
      </c>
      <c r="C254" t="s">
        <v>16</v>
      </c>
      <c r="D254">
        <v>7</v>
      </c>
      <c r="E254" s="1">
        <f>IF(COUNTIF(B$2:B$420, B254) &gt; 1, 1, 0)</f>
        <v>1</v>
      </c>
      <c r="F254">
        <v>8.7193749999999994</v>
      </c>
      <c r="G254">
        <v>8.8999999999999996E-2</v>
      </c>
      <c r="H254">
        <f t="shared" si="3"/>
        <v>8.8999999999999996E-2</v>
      </c>
      <c r="K254">
        <v>0.106</v>
      </c>
      <c r="L254">
        <v>1.2</v>
      </c>
      <c r="M254">
        <v>1.2</v>
      </c>
      <c r="N254">
        <v>4.4000000000000004</v>
      </c>
      <c r="O254">
        <f>IF(M254&lt;&gt;"", M254, IF(AND(L254&lt;&gt;"", N254&lt;&gt;""), SQRT(bigG_mks*(L254*Msun_to_kg)/10^(N254-2))/Rsun_to_m))</f>
        <v>1.2</v>
      </c>
      <c r="P254">
        <f>IF(L254&lt;&gt;"", L254, 10^(N254-2)*(O254*Rsun_to_m)^2/bigG_mks/Msun_to_kg)</f>
        <v>1.2</v>
      </c>
      <c r="S254">
        <v>1.19</v>
      </c>
      <c r="T254">
        <v>1.0999999999999999E-2</v>
      </c>
      <c r="U254">
        <f>IF(S254&lt;&gt;"", IF(S254&lt;Weiss_Rp_limit_1, 4*PI()/3*(S254*REarth)^3*(Weiss_dens_fac_1+Weiss_dens_fac_2*S254)/MEarth*1000, IF(S254&lt;Weiss_Rp_limit_2, Weiss_Mp_fac*(S254)^Weiss_Mp_exp, MJup_to_Mearth)))</f>
        <v>1.9935458632179552</v>
      </c>
      <c r="V254">
        <f>IF(Q254&lt;&gt;"", Q254, IF(R254&lt;&gt;"", R254, IF(I254&lt;&gt;"", I254*MJup_to_Mearth, IF(J254&lt;&gt;"", J254*MJup_to_Mearth, U254))))</f>
        <v>1.9935458632179552</v>
      </c>
      <c r="W254">
        <f>SQRT(P254/bigG)*Qs/((V254*Mearth_to_Msun)*(O254*Rsun_to_AU)^5)*(H254)^(13/2)/1000000000</f>
        <v>555830.09777518676</v>
      </c>
    </row>
    <row r="255" spans="1:23">
      <c r="A255">
        <v>786</v>
      </c>
      <c r="B255" t="s">
        <v>15</v>
      </c>
      <c r="C255" t="s">
        <v>14</v>
      </c>
      <c r="D255">
        <v>2</v>
      </c>
      <c r="E255" s="1">
        <f>IF(COUNTIF(B$2:B$420, B255) &gt; 1, 1, 0)</f>
        <v>1</v>
      </c>
      <c r="F255">
        <v>0.24010400000000001</v>
      </c>
      <c r="G255">
        <v>6.0000000000000001E-3</v>
      </c>
      <c r="H255">
        <f t="shared" si="3"/>
        <v>6.0000000000000001E-3</v>
      </c>
      <c r="I255">
        <v>1.4E-3</v>
      </c>
      <c r="K255">
        <v>6.8000000000000005E-2</v>
      </c>
      <c r="L255">
        <v>0.5</v>
      </c>
      <c r="M255">
        <v>0.2</v>
      </c>
      <c r="N255">
        <v>5.52</v>
      </c>
      <c r="O255">
        <f>IF(M255&lt;&gt;"", M255, IF(AND(L255&lt;&gt;"", N255&lt;&gt;""), SQRT(bigG_mks*(L255*Msun_to_kg)/10^(N255-2))/Rsun_to_m))</f>
        <v>0.2</v>
      </c>
      <c r="P255">
        <f>IF(L255&lt;&gt;"", L255, 10^(N255-2)*(O255*Rsun_to_m)^2/bigG_mks/Msun_to_kg)</f>
        <v>0.5</v>
      </c>
      <c r="Q255">
        <v>0.44</v>
      </c>
      <c r="S255">
        <v>0.75900000000000001</v>
      </c>
      <c r="T255">
        <v>7.0000000000000001E-3</v>
      </c>
      <c r="U255">
        <f>IF(S255&lt;&gt;"", IF(S255&lt;Weiss_Rp_limit_1, 4*PI()/3*(S255*REarth)^3*(Weiss_dens_fac_1+Weiss_dens_fac_2*S255)/MEarth*1000, IF(S255&lt;Weiss_Rp_limit_2, Weiss_Mp_fac*(S255)^Weiss_Mp_exp, MJup_to_Mearth)))</f>
        <v>0.40034460419778278</v>
      </c>
      <c r="V255">
        <f>IF(Q255&lt;&gt;"", Q255, IF(R255&lt;&gt;"", R255, IF(I255&lt;&gt;"", I255*MJup_to_Mearth, IF(J255&lt;&gt;"", J255*MJup_to_Mearth, U255))))</f>
        <v>0.44</v>
      </c>
      <c r="W255">
        <f>SQRT(P255/bigG)*Qs/((V255*Mearth_to_Msun)*(O255*Rsun_to_AU)^5)*(H255)^(13/2)/1000000000</f>
        <v>308.11605600263721</v>
      </c>
    </row>
    <row r="256" spans="1:23">
      <c r="A256">
        <v>787</v>
      </c>
      <c r="B256" t="s">
        <v>15</v>
      </c>
      <c r="C256" t="s">
        <v>16</v>
      </c>
      <c r="D256">
        <v>2</v>
      </c>
      <c r="E256" s="1">
        <f>IF(COUNTIF(B$2:B$420, B256) &gt; 1, 1, 0)</f>
        <v>1</v>
      </c>
      <c r="F256">
        <v>0.342887</v>
      </c>
      <c r="G256">
        <v>7.6E-3</v>
      </c>
      <c r="H256">
        <f t="shared" si="3"/>
        <v>7.6E-3</v>
      </c>
      <c r="I256">
        <v>2.0999999999999999E-3</v>
      </c>
      <c r="K256">
        <v>7.6999999999999999E-2</v>
      </c>
      <c r="L256">
        <v>0.5</v>
      </c>
      <c r="M256">
        <v>0.2</v>
      </c>
      <c r="N256">
        <v>5.52</v>
      </c>
      <c r="O256">
        <f>IF(M256&lt;&gt;"", M256, IF(AND(L256&lt;&gt;"", N256&lt;&gt;""), SQRT(bigG_mks*(L256*Msun_to_kg)/10^(N256-2))/Rsun_to_m))</f>
        <v>0.2</v>
      </c>
      <c r="P256">
        <f>IF(L256&lt;&gt;"", L256, 10^(N256-2)*(O256*Rsun_to_m)^2/bigG_mks/Msun_to_kg)</f>
        <v>0.5</v>
      </c>
      <c r="Q256">
        <v>0.65500000000000003</v>
      </c>
      <c r="S256">
        <v>0.86699999999999999</v>
      </c>
      <c r="T256">
        <v>8.0000000000000002E-3</v>
      </c>
      <c r="U256">
        <f>IF(S256&lt;&gt;"", IF(S256&lt;Weiss_Rp_limit_1, 4*PI()/3*(S256*REarth)^3*(Weiss_dens_fac_1+Weiss_dens_fac_2*S256)/MEarth*1000, IF(S256&lt;Weiss_Rp_limit_2, Weiss_Mp_fac*(S256)^Weiss_Mp_exp, MJup_to_Mearth)))</f>
        <v>0.6403810807277498</v>
      </c>
      <c r="V256">
        <f>IF(Q256&lt;&gt;"", Q256, IF(R256&lt;&gt;"", R256, IF(I256&lt;&gt;"", I256*MJup_to_Mearth, IF(J256&lt;&gt;"", J256*MJup_to_Mearth, U256))))</f>
        <v>0.65500000000000003</v>
      </c>
      <c r="W256">
        <f>SQRT(P256/bigG)*Qs/((V256*Mearth_to_Msun)*(O256*Rsun_to_AU)^5)*(H256)^(13/2)/1000000000</f>
        <v>962.12373581068414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obj of interest</vt:lpstr>
    </vt:vector>
  </TitlesOfParts>
  <Company>CIW/DTM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Jackson</dc:creator>
  <cp:lastModifiedBy>Brian Jackson</cp:lastModifiedBy>
  <dcterms:created xsi:type="dcterms:W3CDTF">2015-03-26T17:22:11Z</dcterms:created>
  <dcterms:modified xsi:type="dcterms:W3CDTF">2015-03-26T20:00:25Z</dcterms:modified>
</cp:coreProperties>
</file>